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7440"/>
  </bookViews>
  <sheets>
    <sheet name="прил.5" sheetId="7" r:id="rId1"/>
    <sheet name="прил.6" sheetId="5" r:id="rId2"/>
    <sheet name="прил.7" sheetId="4" r:id="rId3"/>
    <sheet name="прил.8" sheetId="3" r:id="rId4"/>
    <sheet name="прил.9" sheetId="2" r:id="rId5"/>
    <sheet name="прил.10" sheetId="1" r:id="rId6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5">прил.10!$12:$12</definedName>
  </definedNames>
  <calcPr calcId="124519"/>
</workbook>
</file>

<file path=xl/calcChain.xml><?xml version="1.0" encoding="utf-8"?>
<calcChain xmlns="http://schemas.openxmlformats.org/spreadsheetml/2006/main">
  <c r="C20" i="2"/>
  <c r="C19" s="1"/>
  <c r="C18" s="1"/>
  <c r="C16"/>
  <c r="C15"/>
  <c r="C14" s="1"/>
  <c r="C13" s="1"/>
  <c r="C12" s="1"/>
  <c r="G26" i="7"/>
  <c r="G24"/>
  <c r="G25"/>
  <c r="G23"/>
  <c r="G22"/>
  <c r="G20"/>
  <c r="G19"/>
  <c r="G18"/>
  <c r="G17"/>
  <c r="G16"/>
  <c r="G15"/>
  <c r="G14"/>
  <c r="G13"/>
  <c r="G12"/>
  <c r="G11"/>
  <c r="G10"/>
  <c r="G9"/>
  <c r="G8"/>
  <c r="F75" i="3"/>
  <c r="F76"/>
  <c r="E52" i="4"/>
  <c r="E53"/>
  <c r="O230" i="1"/>
  <c r="H79" i="3"/>
  <c r="G79"/>
  <c r="F9"/>
  <c r="E25" i="5"/>
  <c r="H109" i="3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I86"/>
  <c r="H86"/>
  <c r="G86"/>
  <c r="F86"/>
  <c r="H85"/>
  <c r="G85"/>
  <c r="F85"/>
  <c r="I84"/>
  <c r="H84"/>
  <c r="G84"/>
  <c r="F84"/>
  <c r="I83"/>
  <c r="H83"/>
  <c r="G83"/>
  <c r="F83"/>
  <c r="I82"/>
  <c r="H82"/>
  <c r="G82"/>
  <c r="F82"/>
  <c r="I81"/>
  <c r="H81"/>
  <c r="G81"/>
  <c r="F81"/>
  <c r="I80"/>
  <c r="H80"/>
  <c r="G80"/>
  <c r="F80"/>
  <c r="H76"/>
  <c r="G76"/>
  <c r="H75"/>
  <c r="G75"/>
  <c r="H74"/>
  <c r="G74"/>
  <c r="F74"/>
  <c r="H73"/>
  <c r="G73"/>
  <c r="F73"/>
  <c r="H72"/>
  <c r="G72"/>
  <c r="F72"/>
  <c r="H71"/>
  <c r="G71"/>
  <c r="F71"/>
  <c r="H70"/>
  <c r="G70"/>
  <c r="F70"/>
  <c r="F68"/>
  <c r="F67"/>
  <c r="F66" s="1"/>
  <c r="H65"/>
  <c r="G65"/>
  <c r="F65"/>
  <c r="H64"/>
  <c r="G64"/>
  <c r="H63"/>
  <c r="G63"/>
  <c r="H62"/>
  <c r="G62"/>
  <c r="H61"/>
  <c r="G61"/>
  <c r="H60"/>
  <c r="G60"/>
  <c r="H59"/>
  <c r="G59"/>
  <c r="H58"/>
  <c r="G58"/>
  <c r="F58"/>
  <c r="H57"/>
  <c r="G57"/>
  <c r="F57"/>
  <c r="H56"/>
  <c r="G56"/>
  <c r="F56"/>
  <c r="H55"/>
  <c r="G55"/>
  <c r="F55"/>
  <c r="H54"/>
  <c r="G54"/>
  <c r="F54"/>
  <c r="H53"/>
  <c r="G53"/>
  <c r="F53"/>
  <c r="H52"/>
  <c r="G52"/>
  <c r="F52"/>
  <c r="H51"/>
  <c r="G51"/>
  <c r="F51"/>
  <c r="H50"/>
  <c r="G50"/>
  <c r="F50"/>
  <c r="H49"/>
  <c r="G49"/>
  <c r="F49"/>
  <c r="H48"/>
  <c r="G48"/>
  <c r="F48"/>
  <c r="I47"/>
  <c r="H47"/>
  <c r="G47"/>
  <c r="F47"/>
  <c r="H46"/>
  <c r="G46"/>
  <c r="F46"/>
  <c r="I45"/>
  <c r="H45"/>
  <c r="G45"/>
  <c r="F45"/>
  <c r="I44"/>
  <c r="H44"/>
  <c r="G44"/>
  <c r="F44"/>
  <c r="I43"/>
  <c r="H43"/>
  <c r="G43"/>
  <c r="F43"/>
  <c r="H42"/>
  <c r="G42"/>
  <c r="H41"/>
  <c r="G41"/>
  <c r="F41"/>
  <c r="H40"/>
  <c r="G40"/>
  <c r="F40"/>
  <c r="H39"/>
  <c r="G39"/>
  <c r="F39"/>
  <c r="H38"/>
  <c r="G38"/>
  <c r="F38"/>
  <c r="H37"/>
  <c r="G37"/>
  <c r="F37"/>
  <c r="H36"/>
  <c r="G36"/>
  <c r="F36"/>
  <c r="H35"/>
  <c r="G35"/>
  <c r="F35"/>
  <c r="H34"/>
  <c r="G34"/>
  <c r="F34"/>
  <c r="H33"/>
  <c r="G33"/>
  <c r="F33"/>
  <c r="H32"/>
  <c r="G32"/>
  <c r="F32"/>
  <c r="H31"/>
  <c r="G31"/>
  <c r="F31"/>
  <c r="H30"/>
  <c r="G30"/>
  <c r="F30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23"/>
  <c r="G23"/>
  <c r="F23"/>
  <c r="H22"/>
  <c r="G22"/>
  <c r="F22"/>
  <c r="I21"/>
  <c r="H21"/>
  <c r="G21"/>
  <c r="F21"/>
  <c r="H20"/>
  <c r="G20"/>
  <c r="F20"/>
  <c r="I19"/>
  <c r="H19"/>
  <c r="G19"/>
  <c r="F19"/>
  <c r="I18"/>
  <c r="H18"/>
  <c r="G18"/>
  <c r="F18"/>
  <c r="I17"/>
  <c r="H17"/>
  <c r="G17"/>
  <c r="F17"/>
  <c r="I16"/>
  <c r="H16"/>
  <c r="G16"/>
  <c r="F16"/>
  <c r="H15"/>
  <c r="G15"/>
  <c r="F15"/>
  <c r="H14"/>
  <c r="G14"/>
  <c r="F14"/>
  <c r="H13"/>
  <c r="G13"/>
  <c r="F13"/>
  <c r="H12"/>
  <c r="G12"/>
  <c r="F12"/>
  <c r="H11"/>
  <c r="G11"/>
  <c r="F11"/>
  <c r="I10"/>
  <c r="H10"/>
  <c r="G10"/>
  <c r="H9"/>
  <c r="G9"/>
  <c r="G80" i="4"/>
  <c r="F80"/>
  <c r="E80"/>
  <c r="G79"/>
  <c r="F79"/>
  <c r="E79"/>
  <c r="G78"/>
  <c r="F78"/>
  <c r="E78"/>
  <c r="G77"/>
  <c r="F77"/>
  <c r="E77"/>
  <c r="G76"/>
  <c r="F76"/>
  <c r="E76"/>
  <c r="G75"/>
  <c r="F75"/>
  <c r="E75"/>
  <c r="G74"/>
  <c r="F74"/>
  <c r="E74"/>
  <c r="G73"/>
  <c r="F73"/>
  <c r="E73"/>
  <c r="G72"/>
  <c r="F72"/>
  <c r="E72"/>
  <c r="G71"/>
  <c r="F71"/>
  <c r="E71"/>
  <c r="G70"/>
  <c r="F70"/>
  <c r="E70"/>
  <c r="G69"/>
  <c r="F69"/>
  <c r="E69"/>
  <c r="G68"/>
  <c r="F68"/>
  <c r="E68"/>
  <c r="G67"/>
  <c r="F67"/>
  <c r="E67"/>
  <c r="G66"/>
  <c r="F66"/>
  <c r="E66"/>
  <c r="G65"/>
  <c r="F65"/>
  <c r="E65"/>
  <c r="G64"/>
  <c r="F64"/>
  <c r="E64"/>
  <c r="G63"/>
  <c r="F63"/>
  <c r="E63"/>
  <c r="G62"/>
  <c r="F62"/>
  <c r="E62"/>
  <c r="G61"/>
  <c r="F61"/>
  <c r="E61"/>
  <c r="G60"/>
  <c r="F60"/>
  <c r="E60"/>
  <c r="G59"/>
  <c r="F59"/>
  <c r="E59"/>
  <c r="E54"/>
  <c r="G53"/>
  <c r="F53"/>
  <c r="G52"/>
  <c r="F52"/>
  <c r="G51"/>
  <c r="F51"/>
  <c r="E51"/>
  <c r="G50"/>
  <c r="F50"/>
  <c r="E50"/>
  <c r="G49"/>
  <c r="F49"/>
  <c r="E49"/>
  <c r="G48"/>
  <c r="F48"/>
  <c r="G47"/>
  <c r="F47"/>
  <c r="G46"/>
  <c r="F46"/>
  <c r="G45"/>
  <c r="F45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7"/>
  <c r="F37"/>
  <c r="E37"/>
  <c r="G36"/>
  <c r="F36"/>
  <c r="E36"/>
  <c r="G35"/>
  <c r="F35"/>
  <c r="E35"/>
  <c r="G34"/>
  <c r="F34"/>
  <c r="E34"/>
  <c r="G33"/>
  <c r="F33"/>
  <c r="E33"/>
  <c r="G32"/>
  <c r="F32"/>
  <c r="E32"/>
  <c r="G31"/>
  <c r="F31"/>
  <c r="E31"/>
  <c r="G30"/>
  <c r="F30"/>
  <c r="E30"/>
  <c r="G29"/>
  <c r="F29"/>
  <c r="E29"/>
  <c r="G28"/>
  <c r="F28"/>
  <c r="E28"/>
  <c r="G27"/>
  <c r="F27"/>
  <c r="E27"/>
  <c r="G26"/>
  <c r="F26"/>
  <c r="E26"/>
  <c r="G25"/>
  <c r="F25"/>
  <c r="E25"/>
  <c r="G24"/>
  <c r="F24"/>
  <c r="E24"/>
  <c r="G23"/>
  <c r="F23"/>
  <c r="E23"/>
  <c r="G22"/>
  <c r="F22"/>
  <c r="E22"/>
  <c r="G21"/>
  <c r="F21"/>
  <c r="E21"/>
  <c r="G20"/>
  <c r="F20"/>
  <c r="E20"/>
  <c r="G19"/>
  <c r="F19"/>
  <c r="E19"/>
  <c r="G18"/>
  <c r="F18"/>
  <c r="E18"/>
  <c r="G17"/>
  <c r="F17"/>
  <c r="E17"/>
  <c r="G16"/>
  <c r="F16"/>
  <c r="E16"/>
  <c r="G15"/>
  <c r="F15"/>
  <c r="E15"/>
  <c r="G14"/>
  <c r="F14"/>
  <c r="E14"/>
  <c r="G13"/>
  <c r="F13"/>
  <c r="E13"/>
  <c r="G12"/>
  <c r="F12"/>
  <c r="E12"/>
  <c r="G11"/>
  <c r="F11"/>
  <c r="E29" i="5"/>
  <c r="E28" s="1"/>
  <c r="E27"/>
  <c r="E26" s="1"/>
  <c r="E23"/>
  <c r="E22" s="1"/>
  <c r="E21"/>
  <c r="E20" s="1"/>
  <c r="E19"/>
  <c r="E18"/>
  <c r="E17"/>
  <c r="E16"/>
  <c r="E15" s="1"/>
  <c r="E14"/>
  <c r="E13"/>
  <c r="E12"/>
  <c r="E11"/>
  <c r="E10"/>
  <c r="E9" s="1"/>
</calcChain>
</file>

<file path=xl/sharedStrings.xml><?xml version="1.0" encoding="utf-8"?>
<sst xmlns="http://schemas.openxmlformats.org/spreadsheetml/2006/main" count="3535" uniqueCount="629">
  <si>
    <t>Подпрограмма "Совершенствование оказания медицинской помощи больным с сердечно-сосудистыми заболеваниями"</t>
  </si>
  <si>
    <t>5223040</t>
  </si>
  <si>
    <t>Подпрограмма "Развитие донорства и службы крови в Кировской области"</t>
  </si>
  <si>
    <t>0906</t>
  </si>
  <si>
    <t>Заготовка, переработка, хранение и обеспечение безопасности донорской крови и ее компонентов</t>
  </si>
  <si>
    <t>5223050_</t>
  </si>
  <si>
    <t>Подпрограмма "Укрепление материально-технической базы учреждений здравоохранения"</t>
  </si>
  <si>
    <t>5223050</t>
  </si>
  <si>
    <t>5223051</t>
  </si>
  <si>
    <t>Акушерский корпус с лечебно-диагностическими и вспомогательными службами в составе государственного лечебно-профилактического учреждения "Кировский областной клинический перинатальный центр"</t>
  </si>
  <si>
    <t>5223060</t>
  </si>
  <si>
    <t>Подпрограмма "Обеспечение и закрепление врачебных кадров в муниципальных учреждениях здравоохранения"</t>
  </si>
  <si>
    <t>5223070</t>
  </si>
  <si>
    <t>Подпрограмма "Развитие единой информационной системы здравоохранения Кировской области"</t>
  </si>
  <si>
    <t>5224100</t>
  </si>
  <si>
    <t>Областная целевая программа "Развитие физической культуры и спорта в Кировской области" на 2007-2009 годы</t>
  </si>
  <si>
    <t>5224300_</t>
  </si>
  <si>
    <t>Областная адресная инвестиционная программа (непрограммная часть)</t>
  </si>
  <si>
    <t>5224300</t>
  </si>
  <si>
    <t>81500</t>
  </si>
  <si>
    <t>Департамент транспорта и дорожного хозяйства Кировской области</t>
  </si>
  <si>
    <t>0409</t>
  </si>
  <si>
    <t>Дорожное хозяйство</t>
  </si>
  <si>
    <t>5224306</t>
  </si>
  <si>
    <t>Областной театр кукол, г.Киров</t>
  </si>
  <si>
    <t>5224307</t>
  </si>
  <si>
    <t>Автомобильная дорога Киров - Котлас - Архангельск, участок Вазюг - Опарино в Кировской области</t>
  </si>
  <si>
    <t>5224308</t>
  </si>
  <si>
    <t>Автомобильная дорога Вятские Поляны - Сосновка - граница Республики Удмуртии в Вятскополянском районе</t>
  </si>
  <si>
    <t>5224309</t>
  </si>
  <si>
    <t>Автомобильная дорога Киров - Котлас - Архангельск, участок Опарино - Скрябино в Кировской области</t>
  </si>
  <si>
    <t>5224310</t>
  </si>
  <si>
    <t>Автомобильная дорога Киров - Малмыж - Вятские Поляны - граница Республики Удмуртии на участке от автомобильной дороги Вятские Поляны - Ершовка до начала мостового перехода через реку Вятка у г. Вятские Поляны в Вятскополянском районе</t>
  </si>
  <si>
    <t>5224312</t>
  </si>
  <si>
    <t>Автомобильная дорога Уржум - Буйское - граница Республики Марий Эл, участок Буйское - граница Республики Марий Эл в Уржумском районе</t>
  </si>
  <si>
    <t>5224314</t>
  </si>
  <si>
    <t>Автомобильная дорога "Западный обход г.Кирова" на участке от моста через реку Вятка у д.Гнусино до транспортной развязки автомобильной дороги Киров - Советск - Яранск</t>
  </si>
  <si>
    <t>5224323</t>
  </si>
  <si>
    <t>Автомобильная дорога Белая Холуница-Кирс, участок Иванцево-Троица в Белохолуницком районе</t>
  </si>
  <si>
    <t>Участок автодороги Белая Холуница-Кирс от села Иванцево до села Троица Кировской области</t>
  </si>
  <si>
    <t>5224324</t>
  </si>
  <si>
    <t>Автомобильная дорога Белая Холуница-Кирс, участок Юдино-Иванцево в Белохолуницком районе</t>
  </si>
  <si>
    <t>5224400_</t>
  </si>
  <si>
    <t>Областная целевая программа "Экология и природные ресурсы Кировской области" на 2004-2010 годы</t>
  </si>
  <si>
    <t>5224401</t>
  </si>
  <si>
    <t>Подпрограмма "Минерально-сырьевые ресурсы"</t>
  </si>
  <si>
    <t>81000</t>
  </si>
  <si>
    <t>Управление охраны окружающей среды  и природопользования Кировской области</t>
  </si>
  <si>
    <t>0404</t>
  </si>
  <si>
    <t>Воспроизводство минерально-сырьевой базы</t>
  </si>
  <si>
    <t>5224404</t>
  </si>
  <si>
    <t>Подпрограмма "Регулирование качества окружающей среды"</t>
  </si>
  <si>
    <t>0603</t>
  </si>
  <si>
    <t>Охрана объектов растительного и животного мира и среды их обитания</t>
  </si>
  <si>
    <t>5224405</t>
  </si>
  <si>
    <t>Подпрограмма "Отходы"</t>
  </si>
  <si>
    <t>0602</t>
  </si>
  <si>
    <t>Сбор, удаление отходов и очистка сточных вод</t>
  </si>
  <si>
    <t>5224406</t>
  </si>
  <si>
    <t>Подпрограмма "Поддержка особо охраняемых природных территорий, расположенных на территории Кировской области"</t>
  </si>
  <si>
    <t>5224407</t>
  </si>
  <si>
    <t>Подпрограмма "Сохранение биологического разнообразия"</t>
  </si>
  <si>
    <t>86000</t>
  </si>
  <si>
    <t>Управление охраны и использования животного мира Кировской области</t>
  </si>
  <si>
    <t>5224408</t>
  </si>
  <si>
    <t>Подпрограмма "Экологическая культура населения"</t>
  </si>
  <si>
    <t>5224410</t>
  </si>
  <si>
    <t>Подпрограмма "Водные ресурсы и водные объекты"</t>
  </si>
  <si>
    <t>0406</t>
  </si>
  <si>
    <t>Водные ресурсы</t>
  </si>
  <si>
    <t>5224500</t>
  </si>
  <si>
    <t>Областная целевая программа "Развитие сети телевизионного вещания Кировской области" на 2005-2009 годы</t>
  </si>
  <si>
    <t>85800</t>
  </si>
  <si>
    <t>Департамент промышленного развития Кировской области</t>
  </si>
  <si>
    <t>0410</t>
  </si>
  <si>
    <t>Связь и информатика</t>
  </si>
  <si>
    <t>5224900</t>
  </si>
  <si>
    <t>Областная целевая программа "Комплексные меры противодействия немедицинскому потреблению наркотических средств и их незаконному обороту в Кировской области" на 2009 год</t>
  </si>
  <si>
    <t>5225300_</t>
  </si>
  <si>
    <t>Областная целевая программа "Развитие предпринимательства в Кировской области" на 2006-2009 годы</t>
  </si>
  <si>
    <t>5225300</t>
  </si>
  <si>
    <t>5225301</t>
  </si>
  <si>
    <t xml:space="preserve">                                         Приложение № 5</t>
  </si>
  <si>
    <t xml:space="preserve">                                         к решению Речной сельской</t>
  </si>
  <si>
    <t>Прогнозируемые объемы поступления доходов бюджета муниципального образования Речное сельское поселение по подстатьям классификации доходов бюджетов на 2019 год</t>
  </si>
  <si>
    <t>Наименование дохода</t>
  </si>
  <si>
    <t>Сумма на 2020 год</t>
  </si>
  <si>
    <t>Сумма на 2021 год</t>
  </si>
  <si>
    <t>182</t>
  </si>
  <si>
    <t>1010201001</t>
  </si>
  <si>
    <t xml:space="preserve">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</si>
  <si>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</t>
  </si>
  <si>
    <t xml:space="preserve">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</t>
  </si>
  <si>
    <t>1060103010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</si>
  <si>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поселений</t>
  </si>
  <si>
    <t>1030223101</t>
  </si>
  <si>
    <t xml:space="preserve">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</si>
  <si>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</t>
  </si>
  <si>
    <t xml:space="preserve">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</si>
  <si>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</t>
  </si>
  <si>
    <t xml:space="preserve">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</si>
  <si>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</t>
  </si>
  <si>
    <t xml:space="preserve">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</si>
  <si>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1060603310</t>
  </si>
  <si>
    <t xml:space="preserve">      Земельный налог с организаций, обладающих земельным участком, расположенным в границах сельских поселений</t>
  </si>
  <si>
    <t>1060604310</t>
  </si>
  <si>
    <t xml:space="preserve">      Земельный налог с физических лиц, обладающих земельным участком, расположенным в границах сельских поселений</t>
  </si>
  <si>
    <t>1080402001</t>
  </si>
  <si>
    <t xml:space="preserve">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</si>
  <si>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1110503510</t>
  </si>
  <si>
    <t xml:space="preserve">    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</si>
  <si>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1110904510</t>
  </si>
  <si>
    <t xml:space="preserve">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</si>
  <si>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1130199510</t>
  </si>
  <si>
    <t xml:space="preserve">      Прочие доходы от оказания платных услуг (работ) получателями средств бюджетов сельских поселений</t>
  </si>
  <si>
    <t xml:space="preserve">      Прочие доходы от компенсации затрат бюджетов сельских поселений</t>
  </si>
  <si>
    <t>2021500110</t>
  </si>
  <si>
    <t xml:space="preserve">      Дотации бюджетам сельских поселений на выравнивание бюджетной обеспеченности</t>
  </si>
  <si>
    <t>2021500210</t>
  </si>
  <si>
    <t xml:space="preserve">      Дотации бюджетам сельских поселений на поддержку мер по обеспечению сбалансированности бюджетов</t>
  </si>
  <si>
    <t>2022999910</t>
  </si>
  <si>
    <t xml:space="preserve">      Прочие субсидии бюджетам сельских поселений</t>
  </si>
  <si>
    <t>2023511810</t>
  </si>
  <si>
    <t xml:space="preserve">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</si>
  <si>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                                       Думы от 19.08.2019 № 25/108</t>
  </si>
  <si>
    <t xml:space="preserve">                                 Приложение № 9</t>
  </si>
  <si>
    <t xml:space="preserve">                                 к решению Речной  </t>
  </si>
  <si>
    <t xml:space="preserve">                                 сельской Думы</t>
  </si>
  <si>
    <t>Источники</t>
  </si>
  <si>
    <t xml:space="preserve">финансирования дефицита бюджета муниципального образования Речное сельское поселение </t>
  </si>
  <si>
    <t>на 2019 год</t>
  </si>
  <si>
    <t>Увеличение прочих остатков средств бюджета</t>
  </si>
  <si>
    <t>Увеличение прочих остатков денежных средств бюджета</t>
  </si>
  <si>
    <t>Увеличение прочих остатков денежных средств бюджета поселения</t>
  </si>
  <si>
    <t xml:space="preserve">Уменьшение прочих остатков денежных средств бюджетов </t>
  </si>
  <si>
    <t>Уменьшение прочих остатков денежных средств бюджета поселения</t>
  </si>
  <si>
    <t>Подпрограмма развития малых форм хозяйствования на селе "Сельское подворье"</t>
  </si>
  <si>
    <t>1003</t>
  </si>
  <si>
    <t>Социальное обеспечение населения</t>
  </si>
  <si>
    <t>005</t>
  </si>
  <si>
    <t>Социальные выплаты</t>
  </si>
  <si>
    <t>5225500</t>
  </si>
  <si>
    <t>Областная целевая программа "Социальная поддержка инвалидов и других категорий граждан, попавших в трудную жизненную ситуацию" на 2009 год</t>
  </si>
  <si>
    <t>068</t>
  </si>
  <si>
    <t>Мероприятия в области социальной политики</t>
  </si>
  <si>
    <t>5225800</t>
  </si>
  <si>
    <t>Областная целевая программа "Повышение безопасности дорожного движения в Кировской области в 2007-2009 годах"</t>
  </si>
  <si>
    <t>5225900</t>
  </si>
  <si>
    <t>Областная целевая программа "Повышение инвестиционной привлекательности, привлечение инвестиций и новых технологий в экономику Кировской области на 2007-2009 годы"</t>
  </si>
  <si>
    <t>0408</t>
  </si>
  <si>
    <t>Транспорт</t>
  </si>
  <si>
    <t>5226000_</t>
  </si>
  <si>
    <t>Областная целевая программа "Развитие агропромышленного комплекса Кировской области на период до 2015 года"</t>
  </si>
  <si>
    <t>5226000</t>
  </si>
  <si>
    <t>81100</t>
  </si>
  <si>
    <t>Управление ветеринарии Кировской области</t>
  </si>
  <si>
    <t>0405</t>
  </si>
  <si>
    <t>Сельское хозяйство и рыболовство</t>
  </si>
  <si>
    <t>342</t>
  </si>
  <si>
    <t>Мероприятия в области сельскохозяйственного производства</t>
  </si>
  <si>
    <t>1103</t>
  </si>
  <si>
    <t>Субвенции бюджетам субъектов Российской Федерации и муниципальных образований</t>
  </si>
  <si>
    <t>009</t>
  </si>
  <si>
    <t>Фонд компенсаций</t>
  </si>
  <si>
    <t>5226001</t>
  </si>
  <si>
    <t>Субсидии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личным подсобным хозяйствам, крестьянским (фермерским)</t>
  </si>
  <si>
    <t>5226002</t>
  </si>
  <si>
    <t>Субсидии на компенсацию части затрат на реализацию продукции собственного производства гражданам, ведущим личное подсобное хозяйство</t>
  </si>
  <si>
    <t>Субсидии на возмещение части затрат на реализацию животноводческой продукции, произведенной гражданами, ведущими личное подсобное хозяйство</t>
  </si>
  <si>
    <t>5226003</t>
  </si>
  <si>
    <t>Предоставление единовременных социальных выплат в виде премий работникам и специалистам агропромышленного комплекса области, победителям конкурса на звание "Лучший по профессии"</t>
  </si>
  <si>
    <t>5226004</t>
  </si>
  <si>
    <t>Предоставление единовременных социальных выплат в виде премий рабочим массовых сельскохозяйственных профессий</t>
  </si>
  <si>
    <t>5226005</t>
  </si>
  <si>
    <t>Предоставление единовременной социальной выплаты в виде премии Правительства Кировской области имени первого земского агронома С.Н.Косарева в области агрономии</t>
  </si>
  <si>
    <t>5226006</t>
  </si>
  <si>
    <t>Предоставление единовременной социальной выплаты в виде премии Правительства Кировской области имени П.А.Прозорова, дважды  Героя Социалистического Труда первого руководителя коммуны - председателя ордена Ленина колхоза "Красный Октябрь" Куменского района</t>
  </si>
  <si>
    <t>5226007</t>
  </si>
  <si>
    <t>Предоставление социальных выплат в виде стипендий в области сельского хозяйства</t>
  </si>
  <si>
    <t>Итог по ЦП</t>
  </si>
  <si>
    <t>ИТОГО</t>
  </si>
  <si>
    <t>Итого</t>
  </si>
  <si>
    <t>Приложение № 6</t>
  </si>
  <si>
    <t>к решению Речной сельской</t>
  </si>
  <si>
    <t>РАСПРЕДЕЛЕНИЕ БЮДЖЕТНЫХ АССИГНОВАНИЙ</t>
  </si>
  <si>
    <t>по разделам и подразделам классификации расходов бюджета муниципального образования Речное сельское поселение на 2019 год</t>
  </si>
  <si>
    <t>Наименование расхода</t>
  </si>
  <si>
    <t>Подраздел</t>
  </si>
  <si>
    <t>Сумма всего на 2019 год (тыс. рублей)</t>
  </si>
  <si>
    <t>00</t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</si>
  <si>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</si>
  <si>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</si>
  <si>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</si>
  <si>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Резервные фонды</t>
  </si>
  <si>
    <t xml:space="preserve">    Другие общегосударственные вопросы</t>
  </si>
  <si>
    <t>13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</si>
  <si>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</si>
  <si>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</si>
  <si>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</si>
  <si>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Обеспечение пожарной безопасности</t>
  </si>
  <si>
    <t xml:space="preserve">    Другие вопросы в области национальной безопасности и правоохранительной деятельности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</si>
  <si>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</si>
  <si>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</si>
  <si>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</si>
  <si>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</si>
  <si>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</si>
  <si>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</si>
  <si>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КУЛЬТУРА, КИНЕМАТОГРАФИЯ</t>
  </si>
  <si>
    <t xml:space="preserve">    Культура</t>
  </si>
  <si>
    <t xml:space="preserve">  СОЦИАЛЬНАЯ ПОЛИТИКА</t>
  </si>
  <si>
    <t xml:space="preserve">    Пенсионное обеспечение</t>
  </si>
  <si>
    <t>Приложение № 7</t>
  </si>
  <si>
    <t>по целевым статьям (муниципальным программам Речного сельского поселения и непрограммным направлениям деятельности), группам видов расходов классификации расходов бюджетов муниципального образования Речное сельское поселение на 2019 год</t>
  </si>
  <si>
    <t>Вид расхода</t>
  </si>
  <si>
    <t>Сумма всего на 2020 год (тыс. рублей)</t>
  </si>
  <si>
    <t>Сумма всего на 2021 год (тыс. рублей)</t>
  </si>
  <si>
    <t>0000000000</t>
  </si>
  <si>
    <t>0100000000</t>
  </si>
  <si>
    <t xml:space="preserve">    Руководство и управление в сфере установленных функций органов местного самоуправления муниципального образования Речное сельское поселение</t>
  </si>
  <si>
    <t>0100001000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</si>
  <si>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</si>
  <si>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</si>
  <si>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</si>
  <si>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</si>
  <si>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Центральный аппарат</t>
  </si>
  <si>
    <t>0100001100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</si>
  <si>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</si>
  <si>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</si>
  <si>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Ежемесячная доплата к пенсии муниципальным служащим</t>
  </si>
  <si>
    <t>0100001210</t>
  </si>
  <si>
    <t xml:space="preserve">        Социальное обеспечение и иные выплаты населению</t>
  </si>
  <si>
    <t>300</t>
  </si>
  <si>
    <t>0100002000</t>
  </si>
  <si>
    <t xml:space="preserve">      Резервные фонды местных админитсраций</t>
  </si>
  <si>
    <t>0100002100</t>
  </si>
  <si>
    <t xml:space="preserve">        Иные бюджетные ассигнования</t>
  </si>
  <si>
    <t>800</t>
  </si>
  <si>
    <t>0100003000</t>
  </si>
  <si>
    <t xml:space="preserve">      Реализация государственных функций, связанных с общегосударственным управлением</t>
  </si>
  <si>
    <t>0100003100</t>
  </si>
  <si>
    <t xml:space="preserve">    Иные межбюджетные трансферты из областного бюджета</t>
  </si>
  <si>
    <t>0100051000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</si>
  <si>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</si>
  <si>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</si>
  <si>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</si>
  <si>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</si>
  <si>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>0200000000</t>
  </si>
  <si>
    <t xml:space="preserve">    Мероприятия в сфере пожарной безопасности</t>
  </si>
  <si>
    <t>0200001000</t>
  </si>
  <si>
    <t>0400000000</t>
  </si>
  <si>
    <t xml:space="preserve">    другие вопросы в области национальной безопасности и правоохранительной деятельности</t>
  </si>
  <si>
    <t>0400001000</t>
  </si>
  <si>
    <t>0600000000</t>
  </si>
  <si>
    <t xml:space="preserve">    Дорожный фонд (дорожные фонды)</t>
  </si>
  <si>
    <t>0600004000</t>
  </si>
  <si>
    <t xml:space="preserve">      Мероприятия в сфере дорожной деятельности</t>
  </si>
  <si>
    <t>0600004100</t>
  </si>
  <si>
    <t>0700000000</t>
  </si>
  <si>
    <t>0700004000</t>
  </si>
  <si>
    <t xml:space="preserve">      Мероприятия в области жилищного хозяйства</t>
  </si>
  <si>
    <t xml:space="preserve">        Межбюджетные трансферты</t>
  </si>
  <si>
    <t xml:space="preserve">      Мероприятия в области благоустройства</t>
  </si>
  <si>
    <t>0700004210</t>
  </si>
  <si>
    <t>0700004310</t>
  </si>
  <si>
    <t>Мероприятия в сфере коммунального хозяйства</t>
  </si>
  <si>
    <t>0700004400</t>
  </si>
  <si>
    <t>0800000000</t>
  </si>
  <si>
    <t xml:space="preserve">    Финансовое обеспечение деятельности муниципальных учреждений</t>
  </si>
  <si>
    <t>0800002000</t>
  </si>
  <si>
    <t xml:space="preserve">      Речной сельский Дом культуры</t>
  </si>
  <si>
    <t>0800002100</t>
  </si>
  <si>
    <t xml:space="preserve">    Финансовое обеспечение расходных обязательств муниципального образования, возникающих при выполнении передаваемых полномочий</t>
  </si>
  <si>
    <t>0800014000</t>
  </si>
  <si>
    <t xml:space="preserve">      Выравнивание обеспеченности муниципальных образований по реализации ими их отдельных расходных обязательств</t>
  </si>
  <si>
    <t>080001403A</t>
  </si>
  <si>
    <t xml:space="preserve">      Расходы за счет средств местного бюджета на реализацию муниципального образования отдельных расходных обязательств</t>
  </si>
  <si>
    <t>080001403Б</t>
  </si>
  <si>
    <t>0900000000</t>
  </si>
  <si>
    <t>0900002000</t>
  </si>
  <si>
    <t xml:space="preserve">      Речная сельская библиотека</t>
  </si>
  <si>
    <t>0900002100</t>
  </si>
  <si>
    <t xml:space="preserve">    Выравнивание бюджетной обеспеченности</t>
  </si>
  <si>
    <t>0900014000</t>
  </si>
  <si>
    <t>090001403A</t>
  </si>
  <si>
    <t>090001403Б</t>
  </si>
  <si>
    <t>Приложение № 8</t>
  </si>
  <si>
    <t>ВЕДОМСТВЕННАЯ СТРУКТУРА</t>
  </si>
  <si>
    <t>расходов бюджета муниципального образования Речное сельское поселение на 2019 год</t>
  </si>
  <si>
    <t>Распорядитель</t>
  </si>
  <si>
    <t>Раздел, подраздел</t>
  </si>
  <si>
    <t xml:space="preserve">  Муниципальное учреждение администрация муниципального образования Речное сельское поселение</t>
  </si>
  <si>
    <t>985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</si>
  <si>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</si>
  <si>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</si>
  <si>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</si>
  <si>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</si>
  <si>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Руководство и управление в сфере установленных функций органов местного самоуправления муниципального образования Речное сельское поселение</t>
  </si>
  <si>
    <t xml:space="preserve">            Глава муниципального образования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</si>
  <si>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</si>
  <si>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</si>
  <si>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</si>
  <si>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</si>
  <si>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 xml:space="preserve">              Закупка товаров, работ и услуг для обеспечения государственных (муниципальных) нужд</t>
  </si>
  <si>
    <t xml:space="preserve">      Резервные фонды</t>
  </si>
  <si>
    <t>0111</t>
  </si>
  <si>
    <t xml:space="preserve">          Резервные фонды</t>
  </si>
  <si>
    <t xml:space="preserve">            Резервные фонды местных админитсраций</t>
  </si>
  <si>
    <t xml:space="preserve">              Иные бюджетные ассигнования</t>
  </si>
  <si>
    <t xml:space="preserve">      Другие общегосударственные вопросы</t>
  </si>
  <si>
    <t>0113</t>
  </si>
  <si>
    <t xml:space="preserve">          Другие общегосударственные вопросы</t>
  </si>
  <si>
    <t xml:space="preserve">            Реализация государственных функций, связанных с общегосударственным управлением</t>
  </si>
  <si>
    <t xml:space="preserve">          Условно утверждаемые расходы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</si>
  <si>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</si>
  <si>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</si>
  <si>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</si>
  <si>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</si>
  <si>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Иные межбюджетные трансферты из областного бюджета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</si>
  <si>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</si>
  <si>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</si>
  <si>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</si>
  <si>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</si>
  <si>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</si>
  <si>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  Мероприятия в сфере пожарной безопасности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</si>
  <si>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</si>
  <si>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</si>
  <si>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</si>
  <si>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</si>
  <si>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>0400</t>
  </si>
  <si>
    <t xml:space="preserve">      Дорожное хозяйство (дорожные фонды)</t>
  </si>
  <si>
    <t xml:space="preserve">          Дорожный фонд (дорожные фонды)</t>
  </si>
  <si>
    <t xml:space="preserve">            Мероприятия в сфере дорожной деятельности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</si>
  <si>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</si>
  <si>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</si>
  <si>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</si>
  <si>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</si>
  <si>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Жилищное хозяйство</t>
  </si>
  <si>
    <t xml:space="preserve">            Мероприятия в области жилищного хозяйства</t>
  </si>
  <si>
    <t xml:space="preserve">              Межбюджетные трансферты</t>
  </si>
  <si>
    <t xml:space="preserve">          Коммунальное хозяйство</t>
  </si>
  <si>
    <t xml:space="preserve">              Мероприятия в сфере коммунального хозяйства</t>
  </si>
  <si>
    <t xml:space="preserve">      Благоустройство</t>
  </si>
  <si>
    <t>0503</t>
  </si>
  <si>
    <t xml:space="preserve">            Мероприятия в области благоустройства</t>
  </si>
  <si>
    <t xml:space="preserve">    КУЛЬТУРА, КИНЕМАТОГРАФИЯ</t>
  </si>
  <si>
    <t>0800</t>
  </si>
  <si>
    <t xml:space="preserve">      Культура</t>
  </si>
  <si>
    <t xml:space="preserve">          Финансовое обеспечение деятельности муниципальных учреждений</t>
  </si>
  <si>
    <t xml:space="preserve">            Речной сельский Дом культуры</t>
  </si>
  <si>
    <t xml:space="preserve">          Финансовое обеспечение расходных обязательств муниципального образования, возникающих при выполнении передаваемых полномочий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</si>
  <si>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</si>
  <si>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Расходы за счет средств местного бюджета на реализацию муниципального образования отдельных расходных обязательств</t>
  </si>
  <si>
    <t xml:space="preserve">            Речная сельская библиотека</t>
  </si>
  <si>
    <t xml:space="preserve">          Выравнивание бюджетной обеспеченности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</si>
  <si>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</si>
  <si>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</si>
  <si>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</si>
  <si>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</si>
  <si>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Ежемесячная доплата к пенсии муниципальным служащим</t>
  </si>
  <si>
    <t xml:space="preserve">              Социальное обеспечение и иные выплаты населению</t>
  </si>
  <si>
    <t>Наименование показателя</t>
  </si>
  <si>
    <t>Код бюджетной классификации</t>
  </si>
  <si>
    <t>Сумма  (тыс.рублей)</t>
  </si>
  <si>
    <t>ИСТОЧНИКИ ВНУТРЕННЕГО ФИНАНСИРОВАНИЯ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</si>
  <si>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</si>
  <si>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</si>
  <si>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</si>
  <si>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</si>
  <si>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</si>
  <si>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000 01 05 02 00 00 0000 500</t>
  </si>
  <si>
    <t>000 01 05 02 01 00 0000 510</t>
  </si>
  <si>
    <t>985 01 05 02 01 10 0000 510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</si>
  <si>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</si>
  <si>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</si>
  <si>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</si>
  <si>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</si>
  <si>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000 01 05 02 01 00 0000 610</t>
  </si>
  <si>
    <t>985 01 05 02 01 10 0000 610</t>
  </si>
  <si>
    <t>0700015540</t>
  </si>
  <si>
    <t>07000S5540</t>
  </si>
  <si>
    <t>Работы, услуги по содержанию имущества</t>
  </si>
  <si>
    <t>Код БК</t>
  </si>
  <si>
    <t>110</t>
  </si>
  <si>
    <t>120</t>
  </si>
  <si>
    <t>130</t>
  </si>
  <si>
    <t>150</t>
  </si>
  <si>
    <t xml:space="preserve">                  от 19.08.2019 № 25/108</t>
  </si>
  <si>
    <t>Расп
Код</t>
  </si>
  <si>
    <t>Расп
Описание</t>
  </si>
  <si>
    <t>ФКР
Код</t>
  </si>
  <si>
    <t>ФКР
Описание</t>
  </si>
  <si>
    <t>ЦС
Код</t>
  </si>
  <si>
    <t>ЦС
Описание</t>
  </si>
  <si>
    <t>ВР
Код</t>
  </si>
  <si>
    <t>ВР
Описание</t>
  </si>
  <si>
    <t>Формула
Наименование расхода</t>
  </si>
  <si>
    <t>Формула
Наименование  главного распорядителя</t>
  </si>
  <si>
    <t>Формула
Раздел</t>
  </si>
  <si>
    <t>Формула
Подраздел</t>
  </si>
  <si>
    <t>Формула
Целевая статья</t>
  </si>
  <si>
    <t>Формула
Вид расхода</t>
  </si>
  <si>
    <t>Формула
Сумма 2009 (тыс. рублей)</t>
  </si>
  <si>
    <t xml:space="preserve">                  Приложение № 10</t>
  </si>
  <si>
    <t xml:space="preserve">            к решению Речной сельской Думы</t>
  </si>
  <si>
    <t>Распределение иных межбюджетных трансфертов</t>
  </si>
  <si>
    <t>№ пп</t>
  </si>
  <si>
    <t>Наименование  получателя</t>
  </si>
  <si>
    <t>Раздел</t>
  </si>
  <si>
    <t>Подраз-дел</t>
  </si>
  <si>
    <t>Целевая статья</t>
  </si>
  <si>
    <t>Вид рас-хода</t>
  </si>
  <si>
    <t xml:space="preserve">Сумма         (тыс. рублей)  </t>
  </si>
  <si>
    <t>00000</t>
  </si>
  <si>
    <t/>
  </si>
  <si>
    <t>0000</t>
  </si>
  <si>
    <t>Все</t>
  </si>
  <si>
    <t>5220300</t>
  </si>
  <si>
    <t>Областная целевая программа "Развитие культуры Кировской области" на 2009-2013 годы</t>
  </si>
  <si>
    <t>000</t>
  </si>
  <si>
    <t>все</t>
  </si>
  <si>
    <t>80200</t>
  </si>
  <si>
    <t>Департамент культуры и искусства Кировской области</t>
  </si>
  <si>
    <t>0801</t>
  </si>
  <si>
    <t>Культура</t>
  </si>
  <si>
    <t>024</t>
  </si>
  <si>
    <t>Мероприятия в сфере культуры</t>
  </si>
  <si>
    <t>Муниципальное учреждение администрация муниципального образования Речное сельское поселение</t>
  </si>
  <si>
    <t>05</t>
  </si>
  <si>
    <t>01</t>
  </si>
  <si>
    <t>0700004100</t>
  </si>
  <si>
    <t>500</t>
  </si>
  <si>
    <t>1102</t>
  </si>
  <si>
    <t>Субсидии бюджетам субъектов Российской Федерации и муниципальных образований (межбюджетные субсидии)</t>
  </si>
  <si>
    <t>010</t>
  </si>
  <si>
    <t>Фонд софинансирования</t>
  </si>
  <si>
    <t>11</t>
  </si>
  <si>
    <t>02</t>
  </si>
  <si>
    <t>83600</t>
  </si>
  <si>
    <t>Администрация Правительства Кировской области</t>
  </si>
  <si>
    <t>0114</t>
  </si>
  <si>
    <t>Другие общегосударственные вопросы</t>
  </si>
  <si>
    <t>012</t>
  </si>
  <si>
    <t>Выполнение функций государственными органами</t>
  </si>
  <si>
    <t>14</t>
  </si>
  <si>
    <t>85200</t>
  </si>
  <si>
    <t>Департамент строительства и архитектуры Кировской области</t>
  </si>
  <si>
    <t>003</t>
  </si>
  <si>
    <t>Бюджетные инвестиции</t>
  </si>
  <si>
    <t>08</t>
  </si>
  <si>
    <t>86800</t>
  </si>
  <si>
    <t>Управление государственной охраны объектов культурного наследия Кировской области</t>
  </si>
  <si>
    <t>5220400</t>
  </si>
  <si>
    <t>Областная целевая программа "Снижение рисков и смягчение последствий чрезвычайных ситуаций природного и техногенного характера в Кировской области" на 2008 год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</si>
  <si>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</si>
  <si>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</si>
  <si>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014</t>
  </si>
  <si>
    <t>Функционирование органов в сфере национальной безопасности, правоохранительной деятельности и обороны</t>
  </si>
  <si>
    <t>03</t>
  </si>
  <si>
    <t>09</t>
  </si>
  <si>
    <t>5220401</t>
  </si>
  <si>
    <t>Областной фонд материально-технических ресурсов для предотвращения и ликвидации аварийных ситуаций на объектах жизнеобеспечения области</t>
  </si>
  <si>
    <t>Областной фонд материально-технических ресурсов для предотвращения и ликвидации аварийных ситуаций на объектах                              жизнеобеспечения области</t>
  </si>
  <si>
    <t>85300</t>
  </si>
  <si>
    <t>Департамент жилищно-коммунального хозяйства Кировской области</t>
  </si>
  <si>
    <t>80100</t>
  </si>
  <si>
    <t>Департамент здравоохранения Кировской области</t>
  </si>
  <si>
    <t>0704</t>
  </si>
  <si>
    <t>Среднее профессиональное образование</t>
  </si>
  <si>
    <t>5220500</t>
  </si>
  <si>
    <t>Областная целевая программа "О пожарной безопасности в Кировской области" на 2009 год</t>
  </si>
  <si>
    <t>001</t>
  </si>
  <si>
    <t>Выполнение функций бюджетными учреждениями</t>
  </si>
  <si>
    <t>0705</t>
  </si>
  <si>
    <t>Профессиональная подготовка, переподготовка и повышение квалификации</t>
  </si>
  <si>
    <t>0901</t>
  </si>
  <si>
    <t>Стационарная медицинская помощь</t>
  </si>
  <si>
    <t>0902</t>
  </si>
  <si>
    <t>Амбулаторная помощь</t>
  </si>
  <si>
    <t>0905</t>
  </si>
  <si>
    <t>Санаторно-оздоровительная помощь</t>
  </si>
  <si>
    <t>0910</t>
  </si>
  <si>
    <t>Другие вопросы в области здравоохранения, физической культуры и спорта</t>
  </si>
  <si>
    <t>80300</t>
  </si>
  <si>
    <t>Департамент образования Кировской области</t>
  </si>
  <si>
    <t>0702</t>
  </si>
  <si>
    <t>Общее образование</t>
  </si>
  <si>
    <t>0703</t>
  </si>
  <si>
    <t>Начальное профессиональное образование</t>
  </si>
  <si>
    <t>80500</t>
  </si>
  <si>
    <t>Департамент социального развития Кировской области</t>
  </si>
  <si>
    <t>1002</t>
  </si>
  <si>
    <t>Социальное обслуживание населения</t>
  </si>
  <si>
    <t>5220700</t>
  </si>
  <si>
    <t>Областная целевая программа "Демографическое развитие Кировской области" на 2008-2010 годы</t>
  </si>
  <si>
    <t>0707</t>
  </si>
  <si>
    <t>Молодежная политика и оздоровление детей</t>
  </si>
  <si>
    <t>07</t>
  </si>
  <si>
    <t>85400</t>
  </si>
  <si>
    <t>Управление по делам молодежи Кировской области</t>
  </si>
  <si>
    <t>86300</t>
  </si>
  <si>
    <t>Департамент информационно-аналитической работы и связей с общественностью Кировской области</t>
  </si>
  <si>
    <t>0806</t>
  </si>
  <si>
    <t>Другие вопросы в области культуры, кинематографии, средств массовой информации</t>
  </si>
  <si>
    <t>06</t>
  </si>
  <si>
    <t>5220800</t>
  </si>
  <si>
    <t>Областная целевая программа "Развитие жилищного строительства в Кировской области" на 2009 год</t>
  </si>
  <si>
    <t>0412</t>
  </si>
  <si>
    <t>Другие вопросы в области национальной экономики</t>
  </si>
  <si>
    <t>006</t>
  </si>
  <si>
    <t>Субсидии юридическим лицами, индивидуальным предпринимателям, физическим лицам - производителям товаров, работ, услуг</t>
  </si>
  <si>
    <t>04</t>
  </si>
  <si>
    <t>12</t>
  </si>
  <si>
    <t>5221000</t>
  </si>
  <si>
    <t>Областная целевая программа "Социальное развитие села" на 2004-2010 годы</t>
  </si>
  <si>
    <t>Областная целевая программа "Социальное развитие села" на 2004-2012 годы</t>
  </si>
  <si>
    <t>85500</t>
  </si>
  <si>
    <t>Департамент сельского хозяйства и продовольствия Кировской области</t>
  </si>
  <si>
    <t>1104</t>
  </si>
  <si>
    <t>Иные межбюджетные трансферты</t>
  </si>
  <si>
    <t>021</t>
  </si>
  <si>
    <t>Субсидии на обеспечение жильем молодых семей и молодых специалистов, проживающих и работающих в сельской местности</t>
  </si>
  <si>
    <t>099</t>
  </si>
  <si>
    <t>Субсидии на осуществление мероприятий по обеспечению жильем граждан Российской Федерации, проживающих в сельской местности</t>
  </si>
  <si>
    <t>5221100</t>
  </si>
  <si>
    <t>Областная целевая программа "Школьный автобус" на 2009 год</t>
  </si>
  <si>
    <t>0709</t>
  </si>
  <si>
    <t>Другие вопросы в области образования</t>
  </si>
  <si>
    <t>5221200_</t>
  </si>
  <si>
    <t>Областная целевая программа "Дети Кировской области" на 2009-2011 годы</t>
  </si>
  <si>
    <t>5221201</t>
  </si>
  <si>
    <t>Подпрограмма "Здоровое поколение"</t>
  </si>
  <si>
    <t>10</t>
  </si>
  <si>
    <t>5221202</t>
  </si>
  <si>
    <t>Подпрограмма "Одаренные дети"</t>
  </si>
  <si>
    <t>022</t>
  </si>
  <si>
    <t>Мероприятия в сфере образования</t>
  </si>
  <si>
    <t>5221203</t>
  </si>
  <si>
    <t>Подпрограмма "Дети-инвалиды"</t>
  </si>
  <si>
    <t>85600</t>
  </si>
  <si>
    <t>Управление по физической культуре и спорту Кировской области</t>
  </si>
  <si>
    <t>0908</t>
  </si>
  <si>
    <t>Физическая культура и спорт</t>
  </si>
  <si>
    <t>079</t>
  </si>
  <si>
    <t>Мероприятия в области здравоохранения, спорта и физической культуры, туризма</t>
  </si>
  <si>
    <t>5221204</t>
  </si>
  <si>
    <t>Подпрограмма "Дети-сироты"</t>
  </si>
  <si>
    <t>5221205</t>
  </si>
  <si>
    <t>Подпрограмма "Профилактика безнадзорности и правонарушений несовершеннолетних"</t>
  </si>
  <si>
    <t>80700</t>
  </si>
  <si>
    <t>Управление внутренних дел по Кировской области</t>
  </si>
  <si>
    <t>0302</t>
  </si>
  <si>
    <t>Органы внутренних дел</t>
  </si>
  <si>
    <t>5221206</t>
  </si>
  <si>
    <t>Подпрограмма "Строительство муниципальных образовательных учреждений, расположенных в сельской местности"</t>
  </si>
  <si>
    <t>5221300</t>
  </si>
  <si>
    <t>Областная целевая программа "Создание системы кадастра недвижимости в Кировской области" на 2009 год</t>
  </si>
  <si>
    <t>81900</t>
  </si>
  <si>
    <t>Департамент государственной собственности Кировской области</t>
  </si>
  <si>
    <t>5221400</t>
  </si>
  <si>
    <t>Областная целевая программа "Дом для молодой семьи на 2009 год"</t>
  </si>
  <si>
    <t>5221500</t>
  </si>
  <si>
    <t>Областная адресная программа "Переселение граждан, проживающих на территории Кировской области, из аварийного жилищного фонда, признанного непригодным для проживания" на 2007-2011 годы</t>
  </si>
  <si>
    <t>0980202</t>
  </si>
  <si>
    <t>Обеспечение мероприятий по переселению граждан из аварийного жилищного фонда</t>
  </si>
  <si>
    <t>5221600</t>
  </si>
  <si>
    <t>Областная целевая программа "Газификация Кировской области" на 2009 год</t>
  </si>
  <si>
    <t>86600</t>
  </si>
  <si>
    <t>Департамент энергетики и газификации Кировской области</t>
  </si>
  <si>
    <t>0502</t>
  </si>
  <si>
    <t>Коммунальное хозяйство</t>
  </si>
  <si>
    <t>5221700</t>
  </si>
  <si>
    <t>Областная целевая программа "Ремонт и реконструкция ветхих электрических сетей в муниципальных образованиях Кировской области" на 2009 год</t>
  </si>
  <si>
    <t>5221800</t>
  </si>
  <si>
    <t>Областная целевая программа "Реформирование и модернизация жилищно-коммунального комплекса Кировской области" на 2007-2010 годы</t>
  </si>
  <si>
    <t>Областная целевая программа "Реформирование и модернизация жилищно-коммунального комплекса Кировской области"                                                на 2007-2010 годы</t>
  </si>
  <si>
    <t>5221900</t>
  </si>
  <si>
    <t>Областная целевая программа "Развитие системы подготовки выборных должностных лиц и муниципальных служащих органов местного самоуправления" на 2009 год</t>
  </si>
  <si>
    <t>81200</t>
  </si>
  <si>
    <t>Департамент финансов Кировской области</t>
  </si>
  <si>
    <t>81600</t>
  </si>
  <si>
    <t>Государственная  жилищная инспекция  Кировской области</t>
  </si>
  <si>
    <t>5222000</t>
  </si>
  <si>
    <t>Областная целевая программа "Информатизация образования Кировской области" на 2006-2009 годы</t>
  </si>
  <si>
    <t>5222100</t>
  </si>
  <si>
    <t>Областная целевая программа "Профилактика правонарушений и борьба с преступностью в Кировской области на 2006-2009 годы"</t>
  </si>
  <si>
    <t>5223000_</t>
  </si>
  <si>
    <t>Областная целевая программа "Развитие системы здравоохранения Кировской области" на 2009-2011 годы</t>
  </si>
  <si>
    <t>Областная целевая программа "Развитие системы здравоохранения в Кировской области" на 2009-2011 годы</t>
  </si>
  <si>
    <t>5223010_</t>
  </si>
  <si>
    <t>Подпрограмма "Предупреждение и борьба с социально значимыми заболеваниями"</t>
  </si>
  <si>
    <t>5223011</t>
  </si>
  <si>
    <t>Направление "Сахарный диабет"</t>
  </si>
  <si>
    <t>5223012</t>
  </si>
  <si>
    <t>Направление "Туберкулез"</t>
  </si>
  <si>
    <t>5223013</t>
  </si>
  <si>
    <t>Направление "ВИЧ-инфекция"</t>
  </si>
  <si>
    <t>5223014</t>
  </si>
  <si>
    <t>Направление "Онкология"</t>
  </si>
  <si>
    <t>5223015</t>
  </si>
  <si>
    <t>Направление "Инфекции, передаваемые половым путем"</t>
  </si>
  <si>
    <t>5223016</t>
  </si>
  <si>
    <t>Направление "Вирусные гепатиты"</t>
  </si>
  <si>
    <t>5223017</t>
  </si>
  <si>
    <t>Направление "Психические расстройства"</t>
  </si>
  <si>
    <t>5223018</t>
  </si>
  <si>
    <t>Направление "Артериальная гипертония"</t>
  </si>
  <si>
    <t>5223019</t>
  </si>
  <si>
    <t>Направление "Вакцинопрофилактика"</t>
  </si>
  <si>
    <t>5223020</t>
  </si>
  <si>
    <t>Подпрограмма "Обеспечение оказания своевременной и высококачественной медицинской помощи пострадавшим при дорожно-транспортных происшествиях"</t>
  </si>
  <si>
    <t>5223030</t>
  </si>
  <si>
    <t>Думы от 19.08.2019 № 25/108</t>
  </si>
  <si>
    <t xml:space="preserve">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</si>
  <si>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</si>
  <si>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2019-2021 годы"</t>
  </si>
  <si>
    <t xml:space="preserve">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</si>
  <si>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</si>
  <si>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2019-2021 годы"</t>
  </si>
  <si>
    <t xml:space="preserve">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</si>
  <si>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"Развитие жилищно-коммунального хозяйства и благоустройства территории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</si>
  <si>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"Обеспечение деятельности администрации Речного сельского поселения по решению вопросов местного значения и переданных государственных полномочий на 2019-2021 годы"</t>
  </si>
  <si>
    <t xml:space="preserve">        Муниципальная программа "Обеспечение пожарной безопасности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</si>
  <si>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"Развитие дорожного хозяйства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</si>
  <si>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"Организация культурного обслуживания населения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</si>
  <si>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"Организация библиотечного обслуживания населения муниципального образования Речное сельское поселение Куменского района Кировской области на 2019-2021 годы"</t>
  </si>
  <si>
    <t xml:space="preserve">        Муниципальная программа "Профилактика преступлений и правонарушений муниципального образования Речное сельское поселение Куменского района Кировской области на 2019-2021 годы"</t>
  </si>
  <si>
    <t xml:space="preserve">                                 от 19.08.2019 № 25/108 </t>
  </si>
  <si>
    <t xml:space="preserve">по  бюджету муниципального образования Куменский муниципальный район на 2019 год на осуществление отдельных полномочий  </t>
  </si>
  <si>
    <t>Муниципальная программа"Развитие жилищно - коммунального хозяйства и благоустройства территории муниципального образования Речное сельское поселение Куменского района Кировской области на 2019-2021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</si>
</sst>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Arial Cyr"/>
      <family val="2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21" fillId="0" borderId="1">
      <alignment horizontal="center" vertical="center" wrapText="1"/>
    </xf>
    <xf numFmtId="0" fontId="21" fillId="0" borderId="0"/>
    <xf numFmtId="0" fontId="21" fillId="0" borderId="0"/>
    <xf numFmtId="1" fontId="21" fillId="0" borderId="2">
      <alignment horizontal="center" vertical="top" shrinkToFit="1"/>
    </xf>
    <xf numFmtId="0" fontId="21" fillId="0" borderId="0">
      <alignment wrapText="1"/>
    </xf>
    <xf numFmtId="0" fontId="23" fillId="0" borderId="3">
      <alignment horizontal="right"/>
    </xf>
    <xf numFmtId="4" fontId="23" fillId="3" borderId="3">
      <alignment horizontal="right" vertical="top" shrinkToFit="1"/>
    </xf>
    <xf numFmtId="1" fontId="21" fillId="0" borderId="4">
      <alignment horizontal="center" vertical="top" shrinkToFit="1"/>
    </xf>
    <xf numFmtId="0" fontId="26" fillId="0" borderId="0">
      <alignment horizontal="center"/>
    </xf>
    <xf numFmtId="0" fontId="21" fillId="0" borderId="0">
      <alignment horizontal="right"/>
    </xf>
    <xf numFmtId="0" fontId="21" fillId="0" borderId="0">
      <alignment horizontal="left" wrapText="1"/>
    </xf>
    <xf numFmtId="0" fontId="23" fillId="0" borderId="1">
      <alignment vertical="top" wrapText="1"/>
    </xf>
    <xf numFmtId="4" fontId="23" fillId="3" borderId="3">
      <alignment horizontal="right" vertical="top" shrinkToFit="1"/>
    </xf>
    <xf numFmtId="1" fontId="21" fillId="0" borderId="1">
      <alignment horizontal="center" vertical="top" shrinkToFit="1"/>
    </xf>
    <xf numFmtId="4" fontId="23" fillId="3" borderId="1">
      <alignment horizontal="right" vertical="top" shrinkToFit="1"/>
    </xf>
    <xf numFmtId="0" fontId="21" fillId="0" borderId="0">
      <alignment horizontal="left" wrapText="1"/>
    </xf>
    <xf numFmtId="4" fontId="23" fillId="2" borderId="1">
      <alignment horizontal="right" vertical="top" shrinkToFit="1"/>
    </xf>
    <xf numFmtId="0" fontId="23" fillId="0" borderId="1">
      <alignment vertical="top" wrapText="1"/>
    </xf>
    <xf numFmtId="4" fontId="23" fillId="3" borderId="1">
      <alignment horizontal="right" vertical="top" shrinkToFit="1"/>
    </xf>
    <xf numFmtId="4" fontId="23" fillId="2" borderId="1">
      <alignment horizontal="right" vertical="top" shrinkToFit="1"/>
    </xf>
    <xf numFmtId="0" fontId="3" fillId="0" borderId="0"/>
  </cellStyleXfs>
  <cellXfs count="223">
    <xf numFmtId="0" fontId="0" fillId="0" borderId="0" xfId="0"/>
    <xf numFmtId="49" fontId="2" fillId="0" borderId="5" xfId="0" quotePrefix="1" applyNumberFormat="1" applyFont="1" applyBorder="1" applyAlignment="1">
      <alignment wrapText="1"/>
    </xf>
    <xf numFmtId="49" fontId="2" fillId="0" borderId="5" xfId="0" quotePrefix="1" applyNumberFormat="1" applyFont="1" applyBorder="1" applyAlignment="1">
      <alignment horizontal="center" wrapText="1"/>
    </xf>
    <xf numFmtId="0" fontId="2" fillId="0" borderId="5" xfId="0" quotePrefix="1" applyFont="1" applyBorder="1" applyAlignment="1">
      <alignment wrapText="1"/>
    </xf>
    <xf numFmtId="0" fontId="2" fillId="0" borderId="0" xfId="0" applyFont="1" applyAlignment="1">
      <alignment wrapText="1"/>
    </xf>
    <xf numFmtId="49" fontId="2" fillId="0" borderId="0" xfId="0" quotePrefix="1" applyNumberFormat="1" applyFont="1" applyBorder="1" applyAlignment="1">
      <alignment wrapText="1"/>
    </xf>
    <xf numFmtId="11" fontId="4" fillId="0" borderId="0" xfId="21" quotePrefix="1" applyNumberFormat="1" applyFont="1" applyBorder="1" applyAlignment="1">
      <alignment wrapText="1"/>
    </xf>
    <xf numFmtId="49" fontId="4" fillId="0" borderId="0" xfId="21" quotePrefix="1" applyNumberFormat="1" applyFont="1" applyBorder="1" applyAlignment="1">
      <alignment wrapText="1"/>
    </xf>
    <xf numFmtId="0" fontId="4" fillId="0" borderId="0" xfId="21" quotePrefix="1" applyFont="1" applyBorder="1" applyAlignment="1">
      <alignment wrapText="1"/>
    </xf>
    <xf numFmtId="0" fontId="4" fillId="0" borderId="0" xfId="21" applyFont="1" applyAlignment="1">
      <alignment wrapText="1"/>
    </xf>
    <xf numFmtId="0" fontId="2" fillId="0" borderId="0" xfId="0" applyFont="1" applyBorder="1" applyAlignment="1">
      <alignment wrapText="1"/>
    </xf>
    <xf numFmtId="11" fontId="5" fillId="0" borderId="0" xfId="21" applyNumberFormat="1" applyFont="1" applyAlignment="1">
      <alignment wrapText="1"/>
    </xf>
    <xf numFmtId="0" fontId="7" fillId="0" borderId="0" xfId="0" applyFont="1" applyAlignment="1">
      <alignment horizontal="center"/>
    </xf>
    <xf numFmtId="49" fontId="2" fillId="0" borderId="0" xfId="0" quotePrefix="1" applyNumberFormat="1" applyFont="1" applyBorder="1" applyAlignment="1">
      <alignment horizontal="center" wrapText="1"/>
    </xf>
    <xf numFmtId="0" fontId="2" fillId="0" borderId="0" xfId="0" quotePrefix="1" applyFont="1" applyBorder="1" applyAlignment="1">
      <alignment wrapText="1"/>
    </xf>
    <xf numFmtId="49" fontId="11" fillId="0" borderId="6" xfId="0" quotePrefix="1" applyNumberFormat="1" applyFont="1" applyBorder="1" applyAlignment="1">
      <alignment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quotePrefix="1" applyNumberFormat="1" applyFont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49" fontId="11" fillId="0" borderId="6" xfId="0" applyNumberFormat="1" applyFont="1" applyBorder="1"/>
    <xf numFmtId="0" fontId="13" fillId="0" borderId="6" xfId="0" applyFont="1" applyBorder="1" applyAlignment="1">
      <alignment vertical="center"/>
    </xf>
    <xf numFmtId="0" fontId="11" fillId="0" borderId="0" xfId="0" applyFont="1"/>
    <xf numFmtId="49" fontId="14" fillId="0" borderId="6" xfId="0" applyNumberFormat="1" applyFont="1" applyBorder="1"/>
    <xf numFmtId="49" fontId="12" fillId="0" borderId="6" xfId="0" applyNumberFormat="1" applyFont="1" applyBorder="1" applyAlignment="1">
      <alignment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4" fillId="0" borderId="0" xfId="0" applyFont="1"/>
    <xf numFmtId="49" fontId="13" fillId="0" borderId="6" xfId="0" applyNumberFormat="1" applyFont="1" applyBorder="1" applyAlignment="1">
      <alignment vertical="center" wrapText="1"/>
    </xf>
    <xf numFmtId="49" fontId="13" fillId="0" borderId="6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vertical="center"/>
    </xf>
    <xf numFmtId="49" fontId="15" fillId="0" borderId="6" xfId="0" applyNumberFormat="1" applyFont="1" applyBorder="1"/>
    <xf numFmtId="0" fontId="18" fillId="0" borderId="6" xfId="0" applyFont="1" applyBorder="1" applyAlignment="1">
      <alignment vertical="center"/>
    </xf>
    <xf numFmtId="0" fontId="15" fillId="0" borderId="0" xfId="0" applyFont="1"/>
    <xf numFmtId="49" fontId="14" fillId="0" borderId="6" xfId="0" applyNumberFormat="1" applyFont="1" applyBorder="1" applyAlignment="1">
      <alignment vertical="center" wrapText="1"/>
    </xf>
    <xf numFmtId="49" fontId="14" fillId="0" borderId="6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49" fontId="11" fillId="0" borderId="6" xfId="0" applyNumberFormat="1" applyFont="1" applyBorder="1" applyAlignment="1">
      <alignment vertical="center" wrapText="1"/>
    </xf>
    <xf numFmtId="49" fontId="11" fillId="0" borderId="6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vertical="center"/>
    </xf>
    <xf numFmtId="49" fontId="2" fillId="0" borderId="6" xfId="0" applyNumberFormat="1" applyFont="1" applyBorder="1"/>
    <xf numFmtId="0" fontId="2" fillId="0" borderId="6" xfId="0" applyFont="1" applyBorder="1" applyAlignment="1">
      <alignment vertical="center"/>
    </xf>
    <xf numFmtId="0" fontId="2" fillId="0" borderId="0" xfId="0" applyFont="1"/>
    <xf numFmtId="49" fontId="13" fillId="0" borderId="6" xfId="0" applyNumberFormat="1" applyFont="1" applyBorder="1"/>
    <xf numFmtId="0" fontId="13" fillId="0" borderId="0" xfId="0" applyFont="1"/>
    <xf numFmtId="49" fontId="14" fillId="0" borderId="0" xfId="0" applyNumberFormat="1" applyFont="1"/>
    <xf numFmtId="49" fontId="14" fillId="0" borderId="0" xfId="0" applyNumberFormat="1" applyFont="1" applyAlignment="1">
      <alignment wrapText="1"/>
    </xf>
    <xf numFmtId="49" fontId="14" fillId="0" borderId="0" xfId="0" applyNumberFormat="1" applyFont="1" applyAlignment="1">
      <alignment horizontal="center"/>
    </xf>
    <xf numFmtId="0" fontId="5" fillId="0" borderId="0" xfId="0" applyFont="1" applyProtection="1">
      <protection locked="0"/>
    </xf>
    <xf numFmtId="49" fontId="5" fillId="0" borderId="0" xfId="0" applyNumberFormat="1" applyFont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21" fillId="0" borderId="0" xfId="2" applyNumberFormat="1" applyProtection="1"/>
    <xf numFmtId="0" fontId="22" fillId="0" borderId="1" xfId="1" applyNumberFormat="1" applyFont="1" applyProtection="1">
      <alignment horizontal="center" vertical="center" wrapText="1"/>
    </xf>
    <xf numFmtId="49" fontId="22" fillId="0" borderId="1" xfId="1" applyNumberFormat="1" applyFont="1" applyProtection="1">
      <alignment horizontal="center" vertical="center" wrapText="1"/>
    </xf>
    <xf numFmtId="0" fontId="22" fillId="0" borderId="1" xfId="1" applyNumberFormat="1" applyFont="1" applyFill="1" applyAlignment="1" applyProtection="1">
      <alignment horizontal="center" vertical="center" wrapText="1"/>
    </xf>
    <xf numFmtId="0" fontId="20" fillId="0" borderId="1" xfId="1" applyNumberFormat="1" applyFont="1" applyProtection="1">
      <alignment horizontal="center" vertical="center" wrapText="1"/>
    </xf>
    <xf numFmtId="49" fontId="22" fillId="0" borderId="1" xfId="1" applyNumberFormat="1" applyFont="1" applyAlignment="1" applyProtection="1">
      <alignment horizontal="center" wrapText="1"/>
    </xf>
    <xf numFmtId="0" fontId="22" fillId="0" borderId="1" xfId="1" applyNumberFormat="1" applyFont="1" applyAlignment="1" applyProtection="1">
      <alignment horizontal="center" wrapText="1"/>
    </xf>
    <xf numFmtId="0" fontId="20" fillId="0" borderId="1" xfId="12" applyNumberFormat="1" applyFont="1" applyProtection="1">
      <alignment vertical="top" wrapText="1"/>
    </xf>
    <xf numFmtId="49" fontId="22" fillId="0" borderId="1" xfId="14" applyNumberFormat="1" applyFont="1" applyAlignment="1" applyProtection="1">
      <alignment horizontal="center" shrinkToFit="1"/>
    </xf>
    <xf numFmtId="4" fontId="22" fillId="3" borderId="1" xfId="15" applyNumberFormat="1" applyFont="1" applyAlignment="1" applyProtection="1">
      <alignment horizontal="center" shrinkToFit="1"/>
    </xf>
    <xf numFmtId="164" fontId="22" fillId="0" borderId="1" xfId="17" applyNumberFormat="1" applyFont="1" applyFill="1" applyAlignment="1" applyProtection="1">
      <alignment horizontal="center" shrinkToFit="1"/>
    </xf>
    <xf numFmtId="0" fontId="22" fillId="0" borderId="1" xfId="12" applyNumberFormat="1" applyFont="1" applyProtection="1">
      <alignment vertical="top" wrapText="1"/>
    </xf>
    <xf numFmtId="0" fontId="22" fillId="0" borderId="0" xfId="2" applyNumberFormat="1" applyFont="1" applyProtection="1"/>
    <xf numFmtId="49" fontId="22" fillId="0" borderId="0" xfId="2" applyNumberFormat="1" applyFont="1" applyProtection="1"/>
    <xf numFmtId="0" fontId="22" fillId="0" borderId="0" xfId="2" applyNumberFormat="1" applyFont="1" applyFill="1" applyAlignment="1" applyProtection="1">
      <alignment horizontal="center"/>
    </xf>
    <xf numFmtId="0" fontId="24" fillId="0" borderId="0" xfId="0" applyFont="1" applyFill="1" applyProtection="1">
      <protection locked="0"/>
    </xf>
    <xf numFmtId="164" fontId="24" fillId="0" borderId="0" xfId="0" applyNumberFormat="1" applyFont="1" applyFill="1" applyAlignment="1" applyProtection="1">
      <alignment horizontal="center"/>
      <protection locked="0"/>
    </xf>
    <xf numFmtId="0" fontId="12" fillId="0" borderId="1" xfId="1" applyNumberFormat="1" applyFont="1" applyFill="1" applyProtection="1">
      <alignment horizontal="center" vertical="center" wrapText="1"/>
    </xf>
    <xf numFmtId="164" fontId="12" fillId="0" borderId="1" xfId="1" applyNumberFormat="1" applyFont="1" applyFill="1" applyAlignment="1" applyProtection="1">
      <alignment horizontal="center" vertical="center" wrapText="1"/>
    </xf>
    <xf numFmtId="0" fontId="21" fillId="0" borderId="1" xfId="1" applyNumberFormat="1" applyProtection="1">
      <alignment horizontal="center" vertical="center" wrapText="1"/>
    </xf>
    <xf numFmtId="0" fontId="13" fillId="0" borderId="1" xfId="1" applyNumberFormat="1" applyFont="1" applyProtection="1">
      <alignment horizontal="center" vertical="center" wrapText="1"/>
    </xf>
    <xf numFmtId="49" fontId="13" fillId="0" borderId="1" xfId="1" applyNumberFormat="1" applyFont="1" applyFill="1" applyProtection="1">
      <alignment horizontal="center" vertical="center" wrapText="1"/>
    </xf>
    <xf numFmtId="0" fontId="13" fillId="0" borderId="1" xfId="1" applyNumberFormat="1" applyFont="1" applyFill="1" applyProtection="1">
      <alignment horizontal="center" vertical="center" wrapText="1"/>
    </xf>
    <xf numFmtId="164" fontId="13" fillId="0" borderId="1" xfId="1" applyNumberFormat="1" applyFont="1" applyFill="1" applyAlignment="1" applyProtection="1">
      <alignment horizontal="center" vertical="center" wrapText="1"/>
    </xf>
    <xf numFmtId="0" fontId="13" fillId="0" borderId="1" xfId="12" applyNumberFormat="1" applyFont="1" applyFill="1" applyProtection="1">
      <alignment vertical="top" wrapText="1"/>
    </xf>
    <xf numFmtId="1" fontId="13" fillId="0" borderId="1" xfId="14" applyNumberFormat="1" applyFont="1" applyFill="1" applyProtection="1">
      <alignment horizontal="center" vertical="top" shrinkToFit="1"/>
    </xf>
    <xf numFmtId="4" fontId="13" fillId="0" borderId="1" xfId="15" applyNumberFormat="1" applyFont="1" applyFill="1" applyProtection="1">
      <alignment horizontal="right" vertical="top" shrinkToFit="1"/>
    </xf>
    <xf numFmtId="164" fontId="13" fillId="0" borderId="1" xfId="17" applyNumberFormat="1" applyFont="1" applyFill="1" applyAlignment="1" applyProtection="1">
      <alignment horizontal="center" vertical="top" shrinkToFit="1"/>
    </xf>
    <xf numFmtId="4" fontId="23" fillId="3" borderId="1" xfId="15" applyNumberFormat="1" applyProtection="1">
      <alignment horizontal="right" vertical="top" shrinkToFit="1"/>
    </xf>
    <xf numFmtId="0" fontId="12" fillId="0" borderId="1" xfId="12" applyNumberFormat="1" applyFont="1" applyFill="1" applyProtection="1">
      <alignment vertical="top" wrapText="1"/>
    </xf>
    <xf numFmtId="1" fontId="12" fillId="0" borderId="1" xfId="14" applyNumberFormat="1" applyFont="1" applyFill="1" applyProtection="1">
      <alignment horizontal="center" vertical="top" shrinkToFit="1"/>
    </xf>
    <xf numFmtId="4" fontId="12" fillId="0" borderId="1" xfId="15" applyNumberFormat="1" applyFont="1" applyFill="1" applyProtection="1">
      <alignment horizontal="right" vertical="top" shrinkToFit="1"/>
    </xf>
    <xf numFmtId="164" fontId="12" fillId="0" borderId="1" xfId="17" applyNumberFormat="1" applyFont="1" applyFill="1" applyAlignment="1" applyProtection="1">
      <alignment horizontal="center" vertical="top" shrinkToFit="1"/>
    </xf>
    <xf numFmtId="49" fontId="12" fillId="0" borderId="1" xfId="14" applyNumberFormat="1" applyFont="1" applyFill="1" applyProtection="1">
      <alignment horizontal="center" vertical="top" shrinkToFit="1"/>
    </xf>
    <xf numFmtId="0" fontId="12" fillId="0" borderId="0" xfId="2" applyNumberFormat="1" applyFont="1" applyFill="1" applyProtection="1"/>
    <xf numFmtId="0" fontId="12" fillId="0" borderId="0" xfId="9" applyFont="1" applyFill="1" applyAlignment="1"/>
    <xf numFmtId="164" fontId="13" fillId="0" borderId="1" xfId="14" applyNumberFormat="1" applyFont="1" applyFill="1" applyProtection="1">
      <alignment horizontal="center" vertical="top" shrinkToFit="1"/>
    </xf>
    <xf numFmtId="164" fontId="12" fillId="0" borderId="1" xfId="14" applyNumberFormat="1" applyFont="1" applyFill="1" applyProtection="1">
      <alignment horizontal="center" vertical="top" shrinkToFit="1"/>
    </xf>
    <xf numFmtId="0" fontId="12" fillId="0" borderId="3" xfId="6" applyNumberFormat="1" applyFont="1" applyFill="1" applyProtection="1">
      <alignment horizontal="right"/>
    </xf>
    <xf numFmtId="4" fontId="12" fillId="0" borderId="3" xfId="7" applyNumberFormat="1" applyFont="1" applyFill="1" applyProtection="1">
      <alignment horizontal="right" vertical="top" shrinkToFit="1"/>
    </xf>
    <xf numFmtId="4" fontId="12" fillId="4" borderId="1" xfId="15" applyNumberFormat="1" applyFont="1" applyFill="1" applyProtection="1">
      <alignment horizontal="right" vertical="top" shrinkToFit="1"/>
    </xf>
    <xf numFmtId="0" fontId="0" fillId="4" borderId="0" xfId="0" applyFill="1" applyProtection="1">
      <protection locked="0"/>
    </xf>
    <xf numFmtId="164" fontId="12" fillId="4" borderId="1" xfId="14" applyNumberFormat="1" applyFont="1" applyFill="1" applyProtection="1">
      <alignment horizontal="center" vertical="top" shrinkToFit="1"/>
    </xf>
    <xf numFmtId="0" fontId="12" fillId="4" borderId="0" xfId="2" applyNumberFormat="1" applyFont="1" applyFill="1" applyProtection="1"/>
    <xf numFmtId="0" fontId="24" fillId="4" borderId="0" xfId="0" applyFont="1" applyFill="1" applyProtection="1">
      <protection locked="0"/>
    </xf>
    <xf numFmtId="0" fontId="0" fillId="5" borderId="0" xfId="0" applyFill="1" applyProtection="1">
      <protection locked="0"/>
    </xf>
    <xf numFmtId="49" fontId="14" fillId="4" borderId="6" xfId="0" applyNumberFormat="1" applyFont="1" applyFill="1" applyBorder="1"/>
    <xf numFmtId="0" fontId="14" fillId="4" borderId="0" xfId="0" applyFont="1" applyFill="1"/>
    <xf numFmtId="4" fontId="23" fillId="3" borderId="1" xfId="15" applyAlignment="1"/>
    <xf numFmtId="0" fontId="21" fillId="0" borderId="0" xfId="3" applyNumberFormat="1" applyProtection="1"/>
    <xf numFmtId="0" fontId="13" fillId="0" borderId="1" xfId="1" applyNumberFormat="1" applyFont="1" applyFill="1" applyProtection="1">
      <alignment horizontal="center" vertical="center" wrapText="1"/>
    </xf>
    <xf numFmtId="0" fontId="20" fillId="0" borderId="1" xfId="1" applyNumberFormat="1" applyFont="1" applyFill="1" applyAlignment="1" applyProtection="1">
      <alignment horizontal="center" vertical="center" wrapText="1"/>
    </xf>
    <xf numFmtId="0" fontId="21" fillId="0" borderId="1" xfId="1" applyNumberFormat="1" applyProtection="1">
      <alignment horizontal="center" vertical="center" wrapText="1"/>
    </xf>
    <xf numFmtId="1" fontId="12" fillId="0" borderId="2" xfId="4" applyNumberFormat="1" applyFont="1" applyFill="1" applyProtection="1">
      <alignment horizontal="center" vertical="top" shrinkToFit="1"/>
    </xf>
    <xf numFmtId="1" fontId="12" fillId="0" borderId="3" xfId="6" applyNumberFormat="1" applyFont="1" applyFill="1" applyProtection="1">
      <alignment horizontal="right"/>
    </xf>
    <xf numFmtId="1" fontId="12" fillId="0" borderId="4" xfId="8" applyNumberFormat="1" applyFont="1" applyFill="1" applyProtection="1">
      <alignment horizontal="center" vertical="top" shrinkToFit="1"/>
    </xf>
    <xf numFmtId="0" fontId="12" fillId="0" borderId="1" xfId="18" applyNumberFormat="1" applyFont="1" applyFill="1" applyProtection="1">
      <alignment vertical="top" wrapText="1"/>
    </xf>
    <xf numFmtId="4" fontId="12" fillId="0" borderId="1" xfId="19" applyNumberFormat="1" applyFont="1" applyFill="1" applyProtection="1">
      <alignment horizontal="right" vertical="top" shrinkToFit="1"/>
    </xf>
    <xf numFmtId="164" fontId="12" fillId="0" borderId="1" xfId="20" applyNumberFormat="1" applyFont="1" applyFill="1" applyAlignment="1" applyProtection="1">
      <alignment horizontal="center" vertical="top" shrinkToFit="1"/>
    </xf>
    <xf numFmtId="4" fontId="23" fillId="3" borderId="1" xfId="19" applyNumberFormat="1" applyProtection="1">
      <alignment horizontal="right" vertical="top" shrinkToFit="1"/>
    </xf>
    <xf numFmtId="1" fontId="12" fillId="0" borderId="11" xfId="4" applyNumberFormat="1" applyFont="1" applyFill="1" applyBorder="1" applyProtection="1">
      <alignment horizontal="center" vertical="top" shrinkToFit="1"/>
    </xf>
    <xf numFmtId="1" fontId="12" fillId="0" borderId="3" xfId="6" applyNumberFormat="1" applyFont="1" applyFill="1" applyBorder="1" applyProtection="1">
      <alignment horizontal="right"/>
    </xf>
    <xf numFmtId="1" fontId="12" fillId="0" borderId="7" xfId="8" applyNumberFormat="1" applyFont="1" applyFill="1" applyBorder="1" applyProtection="1">
      <alignment horizontal="center" vertical="top" shrinkToFit="1"/>
    </xf>
    <xf numFmtId="0" fontId="12" fillId="0" borderId="12" xfId="18" applyNumberFormat="1" applyFont="1" applyFill="1" applyBorder="1" applyProtection="1">
      <alignment vertical="top" wrapText="1"/>
    </xf>
    <xf numFmtId="4" fontId="12" fillId="0" borderId="12" xfId="19" applyNumberFormat="1" applyFont="1" applyFill="1" applyBorder="1" applyProtection="1">
      <alignment horizontal="right" vertical="top" shrinkToFit="1"/>
    </xf>
    <xf numFmtId="164" fontId="12" fillId="0" borderId="12" xfId="20" applyNumberFormat="1" applyFont="1" applyFill="1" applyBorder="1" applyAlignment="1" applyProtection="1">
      <alignment horizontal="center" vertical="top" shrinkToFit="1"/>
    </xf>
    <xf numFmtId="0" fontId="13" fillId="0" borderId="6" xfId="10" applyFont="1" applyFill="1" applyBorder="1" applyAlignment="1"/>
    <xf numFmtId="4" fontId="13" fillId="0" borderId="6" xfId="13" applyNumberFormat="1" applyFont="1" applyFill="1" applyBorder="1" applyProtection="1">
      <alignment horizontal="right" vertical="top" shrinkToFit="1"/>
    </xf>
    <xf numFmtId="164" fontId="13" fillId="0" borderId="6" xfId="20" applyNumberFormat="1" applyFont="1" applyFill="1" applyBorder="1" applyAlignment="1" applyProtection="1">
      <alignment horizontal="center" vertical="top" shrinkToFit="1"/>
    </xf>
    <xf numFmtId="4" fontId="23" fillId="3" borderId="3" xfId="13" applyNumberFormat="1" applyProtection="1">
      <alignment horizontal="right" vertical="top" shrinkToFit="1"/>
    </xf>
    <xf numFmtId="0" fontId="12" fillId="0" borderId="0" xfId="3" applyNumberFormat="1" applyFont="1" applyFill="1" applyProtection="1"/>
    <xf numFmtId="164" fontId="12" fillId="0" borderId="0" xfId="3" applyNumberFormat="1" applyFont="1" applyFill="1" applyAlignment="1" applyProtection="1">
      <alignment horizont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27" fillId="0" borderId="0" xfId="0" applyFont="1" applyFill="1"/>
    <xf numFmtId="164" fontId="5" fillId="0" borderId="0" xfId="0" applyNumberFormat="1" applyFont="1" applyFill="1" applyAlignment="1">
      <alignment horizontal="left"/>
    </xf>
    <xf numFmtId="164" fontId="5" fillId="0" borderId="0" xfId="0" applyNumberFormat="1" applyFont="1" applyFill="1" applyAlignment="1"/>
    <xf numFmtId="0" fontId="5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19" fillId="0" borderId="14" xfId="0" applyFont="1" applyFill="1" applyBorder="1" applyAlignment="1">
      <alignment vertical="top" wrapText="1"/>
    </xf>
    <xf numFmtId="0" fontId="19" fillId="0" borderId="14" xfId="0" applyFont="1" applyFill="1" applyBorder="1" applyAlignment="1">
      <alignment horizontal="center" vertical="top" wrapText="1"/>
    </xf>
    <xf numFmtId="164" fontId="19" fillId="0" borderId="14" xfId="0" applyNumberFormat="1" applyFont="1" applyFill="1" applyBorder="1" applyAlignment="1">
      <alignment horizontal="center" vertical="top" wrapText="1"/>
    </xf>
    <xf numFmtId="0" fontId="19" fillId="0" borderId="6" xfId="0" applyFont="1" applyFill="1" applyBorder="1" applyAlignment="1">
      <alignment wrapText="1"/>
    </xf>
    <xf numFmtId="0" fontId="19" fillId="0" borderId="6" xfId="0" applyFont="1" applyFill="1" applyBorder="1" applyAlignment="1">
      <alignment horizontal="center"/>
    </xf>
    <xf numFmtId="164" fontId="19" fillId="0" borderId="6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wrapText="1"/>
    </xf>
    <xf numFmtId="0" fontId="5" fillId="0" borderId="6" xfId="0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Protection="1">
      <protection locked="0"/>
    </xf>
    <xf numFmtId="164" fontId="20" fillId="0" borderId="1" xfId="1" applyNumberFormat="1" applyFont="1" applyFill="1" applyAlignment="1" applyProtection="1">
      <alignment horizontal="center" wrapText="1"/>
    </xf>
    <xf numFmtId="164" fontId="20" fillId="0" borderId="1" xfId="17" applyNumberFormat="1" applyFont="1" applyFill="1" applyAlignment="1" applyProtection="1">
      <alignment horizontal="center" shrinkToFit="1"/>
    </xf>
    <xf numFmtId="164" fontId="29" fillId="0" borderId="1" xfId="14" applyNumberFormat="1" applyFont="1" applyFill="1" applyProtection="1">
      <alignment horizontal="center" vertical="top" shrinkToFit="1"/>
    </xf>
    <xf numFmtId="4" fontId="23" fillId="0" borderId="1" xfId="15" applyNumberFormat="1" applyFill="1" applyProtection="1">
      <alignment horizontal="right" vertical="top" shrinkToFit="1"/>
    </xf>
    <xf numFmtId="0" fontId="21" fillId="0" borderId="0" xfId="2" applyNumberFormat="1" applyFill="1" applyProtection="1"/>
    <xf numFmtId="0" fontId="0" fillId="0" borderId="0" xfId="0" applyFill="1" applyProtection="1">
      <protection locked="0"/>
    </xf>
    <xf numFmtId="49" fontId="14" fillId="0" borderId="6" xfId="0" applyNumberFormat="1" applyFont="1" applyFill="1" applyBorder="1" applyAlignment="1">
      <alignment vertical="center" wrapText="1"/>
    </xf>
    <xf numFmtId="49" fontId="12" fillId="0" borderId="6" xfId="0" applyNumberFormat="1" applyFont="1" applyFill="1" applyBorder="1" applyAlignment="1">
      <alignment vertical="center" wrapText="1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4" fillId="0" borderId="0" xfId="0" applyFont="1" applyFill="1"/>
    <xf numFmtId="0" fontId="21" fillId="0" borderId="0" xfId="16">
      <alignment horizontal="left" wrapText="1"/>
    </xf>
    <xf numFmtId="4" fontId="20" fillId="3" borderId="1" xfId="15" applyFont="1" applyAlignment="1">
      <alignment horizontal="center" wrapText="1"/>
    </xf>
    <xf numFmtId="0" fontId="13" fillId="0" borderId="3" xfId="7" applyNumberFormat="1" applyFont="1" applyFill="1" applyProtection="1">
      <alignment horizontal="right" vertical="top" shrinkToFit="1"/>
    </xf>
    <xf numFmtId="4" fontId="13" fillId="0" borderId="3" xfId="7" applyFont="1" applyFill="1">
      <alignment horizontal="right" vertical="top" shrinkToFit="1"/>
    </xf>
    <xf numFmtId="0" fontId="13" fillId="0" borderId="8" xfId="10" applyFont="1" applyFill="1" applyBorder="1" applyAlignment="1">
      <alignment horizontal="center"/>
    </xf>
    <xf numFmtId="0" fontId="13" fillId="0" borderId="9" xfId="10" applyFont="1" applyFill="1" applyBorder="1" applyAlignment="1">
      <alignment horizontal="center"/>
    </xf>
    <xf numFmtId="0" fontId="13" fillId="0" borderId="10" xfId="10" applyFont="1" applyFill="1" applyBorder="1" applyAlignment="1">
      <alignment horizontal="center"/>
    </xf>
    <xf numFmtId="0" fontId="19" fillId="0" borderId="0" xfId="0" applyFont="1" applyAlignment="1" applyProtection="1">
      <alignment horizontal="center"/>
      <protection locked="0"/>
    </xf>
    <xf numFmtId="0" fontId="20" fillId="0" borderId="0" xfId="5" applyNumberFormat="1" applyFont="1" applyAlignment="1" applyProtection="1">
      <alignment horizontal="center" wrapText="1"/>
    </xf>
    <xf numFmtId="0" fontId="22" fillId="0" borderId="0" xfId="10" applyNumberFormat="1" applyFont="1" applyProtection="1">
      <alignment horizontal="right"/>
    </xf>
    <xf numFmtId="0" fontId="22" fillId="0" borderId="0" xfId="10" applyFont="1">
      <alignment horizontal="right"/>
    </xf>
    <xf numFmtId="0" fontId="22" fillId="0" borderId="0" xfId="11" applyNumberFormat="1" applyFont="1" applyProtection="1">
      <alignment horizontal="left" wrapText="1"/>
    </xf>
    <xf numFmtId="0" fontId="22" fillId="0" borderId="0" xfId="11" applyFont="1">
      <alignment horizontal="left" wrapText="1"/>
    </xf>
    <xf numFmtId="0" fontId="25" fillId="0" borderId="0" xfId="0" applyFont="1" applyFill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wrapText="1"/>
      <protection locked="0"/>
    </xf>
    <xf numFmtId="0" fontId="21" fillId="0" borderId="0" xfId="10" applyNumberFormat="1" applyProtection="1">
      <alignment horizontal="right"/>
    </xf>
    <xf numFmtId="0" fontId="21" fillId="0" borderId="0" xfId="10">
      <alignment horizontal="right"/>
    </xf>
    <xf numFmtId="0" fontId="12" fillId="0" borderId="0" xfId="11" applyNumberFormat="1" applyFont="1" applyFill="1" applyProtection="1">
      <alignment horizontal="left" wrapText="1"/>
    </xf>
    <xf numFmtId="0" fontId="12" fillId="0" borderId="0" xfId="11" applyFont="1" applyFill="1">
      <alignment horizontal="left" wrapText="1"/>
    </xf>
    <xf numFmtId="0" fontId="13" fillId="0" borderId="0" xfId="5" applyNumberFormat="1" applyFont="1" applyFill="1" applyAlignment="1" applyProtection="1">
      <alignment horizontal="center" wrapText="1"/>
    </xf>
    <xf numFmtId="0" fontId="12" fillId="0" borderId="0" xfId="9" applyNumberFormat="1" applyFont="1" applyFill="1" applyAlignment="1" applyProtection="1">
      <alignment horizontal="center"/>
    </xf>
    <xf numFmtId="0" fontId="12" fillId="0" borderId="0" xfId="10" applyNumberFormat="1" applyFont="1" applyFill="1" applyProtection="1">
      <alignment horizontal="right"/>
    </xf>
    <xf numFmtId="0" fontId="12" fillId="0" borderId="0" xfId="10" applyFont="1" applyFill="1">
      <alignment horizontal="right"/>
    </xf>
    <xf numFmtId="0" fontId="12" fillId="0" borderId="3" xfId="6" applyNumberFormat="1" applyFont="1" applyFill="1" applyProtection="1">
      <alignment horizontal="right"/>
    </xf>
    <xf numFmtId="0" fontId="12" fillId="0" borderId="3" xfId="6" applyFont="1" applyFill="1">
      <alignment horizontal="right"/>
    </xf>
    <xf numFmtId="0" fontId="19" fillId="0" borderId="0" xfId="0" applyFont="1" applyFill="1" applyAlignment="1">
      <alignment horizont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164" fontId="19" fillId="0" borderId="5" xfId="0" applyNumberFormat="1" applyFont="1" applyFill="1" applyBorder="1" applyAlignment="1">
      <alignment horizontal="center" vertical="center" wrapText="1"/>
    </xf>
    <xf numFmtId="164" fontId="19" fillId="0" borderId="13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wrapText="1"/>
    </xf>
    <xf numFmtId="0" fontId="7" fillId="0" borderId="0" xfId="0" applyFont="1" applyAlignment="1">
      <alignment horizontal="left"/>
    </xf>
    <xf numFmtId="49" fontId="8" fillId="0" borderId="0" xfId="21" applyNumberFormat="1" applyFont="1" applyAlignment="1">
      <alignment horizontal="center" wrapText="1"/>
    </xf>
    <xf numFmtId="49" fontId="8" fillId="0" borderId="0" xfId="21" quotePrefix="1" applyNumberFormat="1" applyFont="1" applyAlignment="1">
      <alignment horizontal="center" wrapText="1"/>
    </xf>
    <xf numFmtId="0" fontId="9" fillId="0" borderId="0" xfId="21" applyFont="1" applyAlignment="1">
      <alignment horizont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1" fontId="2" fillId="0" borderId="8" xfId="0" applyNumberFormat="1" applyFont="1" applyBorder="1" applyAlignment="1">
      <alignment horizontal="center" vertical="center" wrapText="1"/>
    </xf>
    <xf numFmtId="11" fontId="17" fillId="0" borderId="9" xfId="0" applyNumberFormat="1" applyFont="1" applyBorder="1" applyAlignment="1">
      <alignment horizontal="center" vertical="center" wrapText="1"/>
    </xf>
    <xf numFmtId="11" fontId="17" fillId="0" borderId="10" xfId="0" applyNumberFormat="1" applyFont="1" applyBorder="1" applyAlignment="1">
      <alignment horizontal="center" vertical="center" wrapText="1"/>
    </xf>
    <xf numFmtId="0" fontId="10" fillId="0" borderId="0" xfId="21" applyFont="1" applyAlignment="1">
      <alignment horizontal="center" wrapText="1"/>
    </xf>
    <xf numFmtId="49" fontId="13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1" fontId="16" fillId="0" borderId="8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11" fontId="0" fillId="0" borderId="9" xfId="0" applyNumberFormat="1" applyBorder="1" applyAlignment="1">
      <alignment horizontal="center" vertical="center" wrapText="1"/>
    </xf>
    <xf numFmtId="11" fontId="0" fillId="0" borderId="10" xfId="0" applyNumberForma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2" fillId="0" borderId="1" xfId="12" applyNumberFormat="1" applyFont="1" applyFill="1" applyProtection="1">
      <alignment vertical="top" wrapText="1"/>
    </xf>
    <xf numFmtId="49" fontId="22" fillId="0" borderId="1" xfId="14" applyNumberFormat="1" applyFont="1" applyFill="1" applyAlignment="1" applyProtection="1">
      <alignment horizontal="center" shrinkToFit="1"/>
    </xf>
    <xf numFmtId="4" fontId="22" fillId="0" borderId="1" xfId="15" applyNumberFormat="1" applyFont="1" applyFill="1" applyAlignment="1" applyProtection="1">
      <alignment horizontal="center" shrinkToFit="1"/>
    </xf>
    <xf numFmtId="4" fontId="23" fillId="0" borderId="1" xfId="19" applyNumberFormat="1" applyFill="1" applyProtection="1">
      <alignment horizontal="right" vertical="top" shrinkToFit="1"/>
    </xf>
    <xf numFmtId="0" fontId="21" fillId="0" borderId="0" xfId="3" applyNumberFormat="1" applyFill="1" applyProtection="1"/>
  </cellXfs>
  <cellStyles count="22"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13"/>
    <cellStyle name="xl35" xfId="14"/>
    <cellStyle name="xl36" xfId="15"/>
    <cellStyle name="xl38" xfId="16"/>
    <cellStyle name="xl39" xfId="17"/>
    <cellStyle name="xl40" xfId="18"/>
    <cellStyle name="xl42" xfId="19"/>
    <cellStyle name="xl43" xfId="20"/>
    <cellStyle name="Обычный" xfId="0" builtinId="0"/>
    <cellStyle name="Обычный 2" xfId="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8"/>
  <sheetViews>
    <sheetView tabSelected="1" topLeftCell="A40" workbookViewId="0">
      <selection activeCell="J37" sqref="J37"/>
    </sheetView>
  </sheetViews>
  <sheetFormatPr defaultRowHeight="15"/>
  <cols>
    <col min="1" max="1" width="3.85546875" style="72" customWidth="1"/>
    <col min="2" max="2" width="10.85546875" style="72" customWidth="1"/>
    <col min="3" max="3" width="4.85546875" style="72" customWidth="1"/>
    <col min="4" max="4" width="3.85546875" style="72" customWidth="1"/>
    <col min="5" max="5" width="42.42578125" style="72" customWidth="1"/>
    <col min="6" max="6" width="11.7109375" style="72" hidden="1" customWidth="1"/>
    <col min="7" max="7" width="15" style="73" customWidth="1"/>
    <col min="8" max="9" width="11.7109375" style="56" hidden="1" customWidth="1"/>
    <col min="10" max="16384" width="9.140625" style="56"/>
  </cols>
  <sheetData>
    <row r="1" spans="1:10" ht="15.75">
      <c r="E1" s="54" t="s">
        <v>82</v>
      </c>
      <c r="G1" s="54"/>
    </row>
    <row r="2" spans="1:10" ht="15.75">
      <c r="E2" s="54" t="s">
        <v>83</v>
      </c>
      <c r="G2" s="54"/>
    </row>
    <row r="3" spans="1:10" ht="15.75">
      <c r="E3" s="54" t="s">
        <v>124</v>
      </c>
      <c r="G3" s="54"/>
    </row>
    <row r="5" spans="1:10" ht="51" customHeight="1">
      <c r="A5" s="163" t="s">
        <v>84</v>
      </c>
      <c r="B5" s="163"/>
      <c r="C5" s="163"/>
      <c r="D5" s="163"/>
      <c r="E5" s="163"/>
      <c r="F5" s="163"/>
      <c r="G5" s="163"/>
      <c r="H5" s="105"/>
      <c r="I5" s="105"/>
      <c r="J5" s="106"/>
    </row>
    <row r="6" spans="1:10" ht="15.2" customHeight="1">
      <c r="A6" s="162"/>
      <c r="B6" s="162"/>
      <c r="C6" s="162"/>
      <c r="D6" s="162"/>
      <c r="E6" s="162"/>
      <c r="F6" s="162"/>
      <c r="G6" s="162"/>
      <c r="H6" s="162"/>
      <c r="I6" s="162"/>
      <c r="J6" s="106"/>
    </row>
    <row r="7" spans="1:10" ht="48.75" customHeight="1">
      <c r="A7" s="164" t="s">
        <v>381</v>
      </c>
      <c r="B7" s="165"/>
      <c r="C7" s="165"/>
      <c r="D7" s="165"/>
      <c r="E7" s="107" t="s">
        <v>85</v>
      </c>
      <c r="F7" s="107"/>
      <c r="G7" s="108" t="s">
        <v>188</v>
      </c>
      <c r="H7" s="109" t="s">
        <v>86</v>
      </c>
      <c r="I7" s="109" t="s">
        <v>87</v>
      </c>
      <c r="J7" s="106"/>
    </row>
    <row r="8" spans="1:10" ht="48.75" customHeight="1">
      <c r="A8" s="110" t="s">
        <v>88</v>
      </c>
      <c r="B8" s="111" t="s">
        <v>89</v>
      </c>
      <c r="C8" s="111" t="s">
        <v>355</v>
      </c>
      <c r="D8" s="112" t="s">
        <v>382</v>
      </c>
      <c r="E8" s="113" t="s">
        <v>90</v>
      </c>
      <c r="F8" s="114">
        <v>368800</v>
      </c>
      <c r="G8" s="115">
        <f>F8/1000</f>
        <v>368.8</v>
      </c>
      <c r="H8" s="109"/>
      <c r="I8" s="109"/>
      <c r="J8" s="106"/>
    </row>
    <row r="9" spans="1:10" ht="48.75" customHeight="1">
      <c r="A9" s="110" t="s">
        <v>88</v>
      </c>
      <c r="B9" s="111" t="s">
        <v>91</v>
      </c>
      <c r="C9" s="111" t="s">
        <v>355</v>
      </c>
      <c r="D9" s="112" t="s">
        <v>382</v>
      </c>
      <c r="E9" s="113" t="s">
        <v>92</v>
      </c>
      <c r="F9" s="114">
        <v>1300</v>
      </c>
      <c r="G9" s="115">
        <f>F9/1000</f>
        <v>1.3</v>
      </c>
      <c r="H9" s="109"/>
      <c r="I9" s="109"/>
      <c r="J9" s="106"/>
    </row>
    <row r="10" spans="1:10" ht="48.75" customHeight="1">
      <c r="A10" s="110" t="s">
        <v>88</v>
      </c>
      <c r="B10" s="111" t="s">
        <v>93</v>
      </c>
      <c r="C10" s="111" t="s">
        <v>355</v>
      </c>
      <c r="D10" s="112" t="s">
        <v>382</v>
      </c>
      <c r="E10" s="113" t="s">
        <v>94</v>
      </c>
      <c r="F10" s="114">
        <v>338200</v>
      </c>
      <c r="G10" s="115">
        <f>F10/1000</f>
        <v>338.2</v>
      </c>
      <c r="H10" s="109"/>
      <c r="I10" s="109"/>
      <c r="J10" s="106"/>
    </row>
    <row r="11" spans="1:10" ht="105">
      <c r="A11" s="110" t="s">
        <v>223</v>
      </c>
      <c r="B11" s="111" t="s">
        <v>95</v>
      </c>
      <c r="C11" s="111" t="s">
        <v>414</v>
      </c>
      <c r="D11" s="112" t="s">
        <v>382</v>
      </c>
      <c r="E11" s="113" t="s">
        <v>96</v>
      </c>
      <c r="F11" s="114">
        <v>148800</v>
      </c>
      <c r="G11" s="115">
        <f>F11/1000</f>
        <v>148.80000000000001</v>
      </c>
      <c r="H11" s="116">
        <v>162400</v>
      </c>
      <c r="I11" s="116">
        <v>172200</v>
      </c>
      <c r="J11" s="106"/>
    </row>
    <row r="12" spans="1:10" ht="135">
      <c r="A12" s="110" t="s">
        <v>223</v>
      </c>
      <c r="B12" s="111" t="s">
        <v>97</v>
      </c>
      <c r="C12" s="111" t="s">
        <v>414</v>
      </c>
      <c r="D12" s="112" t="s">
        <v>382</v>
      </c>
      <c r="E12" s="113" t="s">
        <v>98</v>
      </c>
      <c r="F12" s="114">
        <v>700</v>
      </c>
      <c r="G12" s="115">
        <f t="shared" ref="G12:G25" si="0">F12/1000</f>
        <v>0.7</v>
      </c>
      <c r="H12" s="116">
        <v>1100</v>
      </c>
      <c r="I12" s="116">
        <v>1100</v>
      </c>
      <c r="J12" s="106"/>
    </row>
    <row r="13" spans="1:10" ht="120">
      <c r="A13" s="110" t="s">
        <v>223</v>
      </c>
      <c r="B13" s="111" t="s">
        <v>99</v>
      </c>
      <c r="C13" s="111" t="s">
        <v>414</v>
      </c>
      <c r="D13" s="112" t="s">
        <v>382</v>
      </c>
      <c r="E13" s="113" t="s">
        <v>100</v>
      </c>
      <c r="F13" s="114">
        <v>270700</v>
      </c>
      <c r="G13" s="115">
        <f t="shared" si="0"/>
        <v>270.7</v>
      </c>
      <c r="H13" s="116">
        <v>315100</v>
      </c>
      <c r="I13" s="116">
        <v>334100</v>
      </c>
      <c r="J13" s="106"/>
    </row>
    <row r="14" spans="1:10" ht="120">
      <c r="A14" s="110" t="s">
        <v>223</v>
      </c>
      <c r="B14" s="111" t="s">
        <v>101</v>
      </c>
      <c r="C14" s="111" t="s">
        <v>414</v>
      </c>
      <c r="D14" s="112" t="s">
        <v>382</v>
      </c>
      <c r="E14" s="113" t="s">
        <v>102</v>
      </c>
      <c r="F14" s="114">
        <v>-20300</v>
      </c>
      <c r="G14" s="115">
        <f t="shared" si="0"/>
        <v>-20.3</v>
      </c>
      <c r="H14" s="116">
        <v>-30200</v>
      </c>
      <c r="I14" s="116">
        <v>-31200</v>
      </c>
      <c r="J14" s="106"/>
    </row>
    <row r="15" spans="1:10" ht="60">
      <c r="A15" s="110" t="s">
        <v>88</v>
      </c>
      <c r="B15" s="111" t="s">
        <v>103</v>
      </c>
      <c r="C15" s="111" t="s">
        <v>355</v>
      </c>
      <c r="D15" s="112" t="s">
        <v>382</v>
      </c>
      <c r="E15" s="113" t="s">
        <v>104</v>
      </c>
      <c r="F15" s="114">
        <v>138400</v>
      </c>
      <c r="G15" s="115">
        <f t="shared" si="0"/>
        <v>138.4</v>
      </c>
      <c r="H15" s="116">
        <v>138400</v>
      </c>
      <c r="I15" s="116">
        <v>138400</v>
      </c>
      <c r="J15" s="106"/>
    </row>
    <row r="16" spans="1:10" ht="60">
      <c r="A16" s="110" t="s">
        <v>88</v>
      </c>
      <c r="B16" s="111" t="s">
        <v>105</v>
      </c>
      <c r="C16" s="111" t="s">
        <v>355</v>
      </c>
      <c r="D16" s="112" t="s">
        <v>382</v>
      </c>
      <c r="E16" s="113" t="s">
        <v>106</v>
      </c>
      <c r="F16" s="114">
        <v>395100</v>
      </c>
      <c r="G16" s="115">
        <f t="shared" si="0"/>
        <v>395.1</v>
      </c>
      <c r="H16" s="116">
        <v>395100</v>
      </c>
      <c r="I16" s="116">
        <v>395100</v>
      </c>
      <c r="J16" s="106"/>
    </row>
    <row r="17" spans="1:20" ht="105">
      <c r="A17" s="110" t="s">
        <v>291</v>
      </c>
      <c r="B17" s="111" t="s">
        <v>107</v>
      </c>
      <c r="C17" s="111" t="s">
        <v>355</v>
      </c>
      <c r="D17" s="112" t="s">
        <v>382</v>
      </c>
      <c r="E17" s="113" t="s">
        <v>108</v>
      </c>
      <c r="F17" s="114">
        <v>3000</v>
      </c>
      <c r="G17" s="115">
        <f t="shared" si="0"/>
        <v>3</v>
      </c>
      <c r="H17" s="116">
        <v>3000</v>
      </c>
      <c r="I17" s="116">
        <v>3000</v>
      </c>
      <c r="J17" s="106"/>
    </row>
    <row r="18" spans="1:20" ht="90">
      <c r="A18" s="110" t="s">
        <v>291</v>
      </c>
      <c r="B18" s="111" t="s">
        <v>109</v>
      </c>
      <c r="C18" s="111" t="s">
        <v>414</v>
      </c>
      <c r="D18" s="112" t="s">
        <v>383</v>
      </c>
      <c r="E18" s="113" t="s">
        <v>110</v>
      </c>
      <c r="F18" s="114">
        <v>5000</v>
      </c>
      <c r="G18" s="115">
        <f t="shared" si="0"/>
        <v>5</v>
      </c>
      <c r="H18" s="116">
        <v>5000</v>
      </c>
      <c r="I18" s="116">
        <v>5000</v>
      </c>
      <c r="J18" s="106"/>
    </row>
    <row r="19" spans="1:20" ht="105">
      <c r="A19" s="110" t="s">
        <v>291</v>
      </c>
      <c r="B19" s="111" t="s">
        <v>111</v>
      </c>
      <c r="C19" s="111" t="s">
        <v>414</v>
      </c>
      <c r="D19" s="112" t="s">
        <v>383</v>
      </c>
      <c r="E19" s="113" t="s">
        <v>112</v>
      </c>
      <c r="F19" s="114">
        <v>50100</v>
      </c>
      <c r="G19" s="115">
        <f t="shared" si="0"/>
        <v>50.1</v>
      </c>
      <c r="H19" s="116">
        <v>50100</v>
      </c>
      <c r="I19" s="116">
        <v>50200</v>
      </c>
      <c r="J19" s="106"/>
    </row>
    <row r="20" spans="1:20" ht="45">
      <c r="A20" s="110" t="s">
        <v>291</v>
      </c>
      <c r="B20" s="111" t="s">
        <v>113</v>
      </c>
      <c r="C20" s="111" t="s">
        <v>414</v>
      </c>
      <c r="D20" s="112" t="s">
        <v>384</v>
      </c>
      <c r="E20" s="113" t="s">
        <v>114</v>
      </c>
      <c r="F20" s="114">
        <v>30000</v>
      </c>
      <c r="G20" s="115">
        <f>F20/1000+15</f>
        <v>45</v>
      </c>
      <c r="H20" s="116">
        <v>30000</v>
      </c>
      <c r="I20" s="116">
        <v>30000</v>
      </c>
      <c r="J20" s="106"/>
    </row>
    <row r="21" spans="1:20" ht="30">
      <c r="A21" s="110">
        <v>985</v>
      </c>
      <c r="B21" s="111">
        <v>1130299510</v>
      </c>
      <c r="C21" s="111" t="s">
        <v>414</v>
      </c>
      <c r="D21" s="112" t="s">
        <v>384</v>
      </c>
      <c r="E21" s="113" t="s">
        <v>115</v>
      </c>
      <c r="F21" s="114"/>
      <c r="G21" s="115">
        <v>61.4</v>
      </c>
      <c r="H21" s="116"/>
      <c r="I21" s="116"/>
      <c r="J21" s="106"/>
    </row>
    <row r="22" spans="1:20" ht="45">
      <c r="A22" s="110" t="s">
        <v>291</v>
      </c>
      <c r="B22" s="111" t="s">
        <v>116</v>
      </c>
      <c r="C22" s="111" t="s">
        <v>414</v>
      </c>
      <c r="D22" s="112" t="s">
        <v>385</v>
      </c>
      <c r="E22" s="113" t="s">
        <v>117</v>
      </c>
      <c r="F22" s="114">
        <v>221700</v>
      </c>
      <c r="G22" s="115">
        <f t="shared" si="0"/>
        <v>221.7</v>
      </c>
      <c r="H22" s="116">
        <v>223400</v>
      </c>
      <c r="I22" s="116">
        <v>224300</v>
      </c>
      <c r="J22" s="106"/>
    </row>
    <row r="23" spans="1:20" ht="45">
      <c r="A23" s="110" t="s">
        <v>291</v>
      </c>
      <c r="B23" s="111" t="s">
        <v>118</v>
      </c>
      <c r="C23" s="111" t="s">
        <v>414</v>
      </c>
      <c r="D23" s="112" t="s">
        <v>385</v>
      </c>
      <c r="E23" s="113" t="s">
        <v>119</v>
      </c>
      <c r="F23" s="114">
        <v>3879200</v>
      </c>
      <c r="G23" s="115">
        <f>F23/1000+139.8</f>
        <v>4019</v>
      </c>
      <c r="H23" s="116">
        <v>3879200</v>
      </c>
      <c r="I23" s="116">
        <v>3879200</v>
      </c>
      <c r="J23" s="106"/>
    </row>
    <row r="24" spans="1:20" s="98" customFormat="1" ht="30">
      <c r="A24" s="110" t="s">
        <v>291</v>
      </c>
      <c r="B24" s="111" t="s">
        <v>120</v>
      </c>
      <c r="C24" s="111" t="s">
        <v>414</v>
      </c>
      <c r="D24" s="112" t="s">
        <v>385</v>
      </c>
      <c r="E24" s="113" t="s">
        <v>121</v>
      </c>
      <c r="F24" s="114">
        <v>570400</v>
      </c>
      <c r="G24" s="115">
        <f>F24/1000-139.8+65.8</f>
        <v>496.4</v>
      </c>
      <c r="H24" s="221">
        <v>419500</v>
      </c>
      <c r="I24" s="221">
        <v>419500</v>
      </c>
      <c r="J24" s="222"/>
      <c r="K24" s="155"/>
      <c r="L24" s="155"/>
      <c r="M24" s="155"/>
      <c r="N24" s="155"/>
      <c r="O24" s="155"/>
      <c r="P24" s="155"/>
      <c r="Q24" s="155"/>
      <c r="R24" s="155"/>
      <c r="S24" s="155"/>
      <c r="T24" s="155"/>
    </row>
    <row r="25" spans="1:20" ht="60">
      <c r="A25" s="117" t="s">
        <v>291</v>
      </c>
      <c r="B25" s="118" t="s">
        <v>122</v>
      </c>
      <c r="C25" s="118" t="s">
        <v>414</v>
      </c>
      <c r="D25" s="119" t="s">
        <v>385</v>
      </c>
      <c r="E25" s="120" t="s">
        <v>123</v>
      </c>
      <c r="F25" s="121">
        <v>90100</v>
      </c>
      <c r="G25" s="122">
        <f t="shared" si="0"/>
        <v>90.1</v>
      </c>
      <c r="H25" s="116">
        <v>90100</v>
      </c>
      <c r="I25" s="116">
        <v>90100</v>
      </c>
      <c r="J25" s="106"/>
    </row>
    <row r="26" spans="1:20">
      <c r="A26" s="166"/>
      <c r="B26" s="167"/>
      <c r="C26" s="167"/>
      <c r="D26" s="168"/>
      <c r="E26" s="123" t="s">
        <v>181</v>
      </c>
      <c r="F26" s="124">
        <v>6491200</v>
      </c>
      <c r="G26" s="125">
        <f>F26/1000+61.4+15+65.8</f>
        <v>6633.4</v>
      </c>
      <c r="H26" s="126">
        <v>6405600</v>
      </c>
      <c r="I26" s="126">
        <v>6444400</v>
      </c>
      <c r="J26" s="106"/>
    </row>
    <row r="27" spans="1:20" ht="12.75" customHeight="1">
      <c r="A27" s="127"/>
      <c r="B27" s="127"/>
      <c r="C27" s="127"/>
      <c r="D27" s="127"/>
      <c r="E27" s="127"/>
      <c r="F27" s="127"/>
      <c r="G27" s="128"/>
      <c r="H27" s="106"/>
      <c r="I27" s="106"/>
      <c r="J27" s="106"/>
    </row>
    <row r="28" spans="1:20" ht="25.7" customHeight="1">
      <c r="A28" s="162"/>
      <c r="B28" s="162"/>
      <c r="C28" s="162"/>
      <c r="D28" s="162"/>
      <c r="E28" s="162"/>
      <c r="F28" s="162"/>
      <c r="G28" s="162"/>
      <c r="H28" s="162"/>
      <c r="I28" s="162"/>
      <c r="J28" s="106"/>
    </row>
  </sheetData>
  <mergeCells count="5">
    <mergeCell ref="A28:I28"/>
    <mergeCell ref="A5:G5"/>
    <mergeCell ref="A6:I6"/>
    <mergeCell ref="A7:D7"/>
    <mergeCell ref="A26:D26"/>
  </mergeCells>
  <phoneticPr fontId="28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1"/>
  <sheetViews>
    <sheetView topLeftCell="A13" workbookViewId="0">
      <selection activeCell="H33" sqref="H33"/>
    </sheetView>
  </sheetViews>
  <sheetFormatPr defaultRowHeight="15.75" outlineLevelRow="1"/>
  <cols>
    <col min="1" max="1" width="47.85546875" style="53" customWidth="1"/>
    <col min="2" max="3" width="11" style="54" customWidth="1"/>
    <col min="4" max="4" width="11.7109375" style="53" hidden="1" customWidth="1"/>
    <col min="5" max="5" width="14.140625" style="55" customWidth="1"/>
    <col min="6" max="16384" width="9.140625" style="56"/>
  </cols>
  <sheetData>
    <row r="1" spans="1:6">
      <c r="B1" s="54" t="s">
        <v>182</v>
      </c>
    </row>
    <row r="2" spans="1:6">
      <c r="B2" s="54" t="s">
        <v>183</v>
      </c>
    </row>
    <row r="3" spans="1:6">
      <c r="B3" s="54" t="s">
        <v>611</v>
      </c>
    </row>
    <row r="5" spans="1:6">
      <c r="A5" s="169" t="s">
        <v>184</v>
      </c>
      <c r="B5" s="169"/>
      <c r="C5" s="169"/>
      <c r="D5" s="169"/>
      <c r="E5" s="169"/>
    </row>
    <row r="6" spans="1:6" ht="29.25" customHeight="1">
      <c r="A6" s="170" t="s">
        <v>185</v>
      </c>
      <c r="B6" s="170"/>
      <c r="C6" s="170"/>
      <c r="D6" s="170"/>
      <c r="E6" s="170"/>
      <c r="F6" s="57"/>
    </row>
    <row r="7" spans="1:6" ht="12" customHeight="1">
      <c r="A7" s="171"/>
      <c r="B7" s="172"/>
      <c r="C7" s="172"/>
      <c r="D7" s="172"/>
      <c r="E7" s="172"/>
      <c r="F7" s="57"/>
    </row>
    <row r="8" spans="1:6" ht="53.25" customHeight="1">
      <c r="A8" s="58" t="s">
        <v>186</v>
      </c>
      <c r="B8" s="59" t="s">
        <v>407</v>
      </c>
      <c r="C8" s="59" t="s">
        <v>187</v>
      </c>
      <c r="D8" s="58"/>
      <c r="E8" s="60" t="s">
        <v>188</v>
      </c>
      <c r="F8" s="57"/>
    </row>
    <row r="9" spans="1:6" ht="51" customHeight="1">
      <c r="A9" s="61" t="s">
        <v>426</v>
      </c>
      <c r="B9" s="62" t="s">
        <v>189</v>
      </c>
      <c r="C9" s="62" t="s">
        <v>189</v>
      </c>
      <c r="D9" s="63"/>
      <c r="E9" s="150">
        <f>E10+E15+E17+E20+E22+E26+E28</f>
        <v>6762.6</v>
      </c>
      <c r="F9" s="57"/>
    </row>
    <row r="10" spans="1:6">
      <c r="A10" s="64" t="s">
        <v>190</v>
      </c>
      <c r="B10" s="65" t="s">
        <v>428</v>
      </c>
      <c r="C10" s="65" t="s">
        <v>189</v>
      </c>
      <c r="D10" s="66">
        <v>2212947</v>
      </c>
      <c r="E10" s="151">
        <f>E11+E12+E13+E14</f>
        <v>2272.1469999999999</v>
      </c>
      <c r="F10" s="57"/>
    </row>
    <row r="11" spans="1:6" ht="47.25" outlineLevel="1">
      <c r="A11" s="68" t="s">
        <v>191</v>
      </c>
      <c r="B11" s="65" t="s">
        <v>428</v>
      </c>
      <c r="C11" s="65" t="s">
        <v>436</v>
      </c>
      <c r="D11" s="66">
        <v>505775</v>
      </c>
      <c r="E11" s="67">
        <f>D11/1000</f>
        <v>505.77499999999998</v>
      </c>
      <c r="F11" s="57"/>
    </row>
    <row r="12" spans="1:6" ht="78.75" outlineLevel="1">
      <c r="A12" s="68" t="s">
        <v>192</v>
      </c>
      <c r="B12" s="65" t="s">
        <v>428</v>
      </c>
      <c r="C12" s="65" t="s">
        <v>510</v>
      </c>
      <c r="D12" s="66">
        <v>1348925</v>
      </c>
      <c r="E12" s="67">
        <f>D12/1000+55.2</f>
        <v>1404.125</v>
      </c>
      <c r="F12" s="57"/>
    </row>
    <row r="13" spans="1:6" outlineLevel="1">
      <c r="A13" s="68" t="s">
        <v>193</v>
      </c>
      <c r="B13" s="65" t="s">
        <v>428</v>
      </c>
      <c r="C13" s="65" t="s">
        <v>435</v>
      </c>
      <c r="D13" s="66">
        <v>2000</v>
      </c>
      <c r="E13" s="67">
        <f>D13/1000</f>
        <v>2</v>
      </c>
      <c r="F13" s="57"/>
    </row>
    <row r="14" spans="1:6" outlineLevel="1">
      <c r="A14" s="68" t="s">
        <v>194</v>
      </c>
      <c r="B14" s="65" t="s">
        <v>428</v>
      </c>
      <c r="C14" s="65" t="s">
        <v>195</v>
      </c>
      <c r="D14" s="66">
        <v>356247</v>
      </c>
      <c r="E14" s="67">
        <f>D14/1000+4</f>
        <v>360.24700000000001</v>
      </c>
      <c r="F14" s="57"/>
    </row>
    <row r="15" spans="1:6">
      <c r="A15" s="64" t="s">
        <v>196</v>
      </c>
      <c r="B15" s="65" t="s">
        <v>436</v>
      </c>
      <c r="C15" s="65" t="s">
        <v>189</v>
      </c>
      <c r="D15" s="66">
        <v>90100</v>
      </c>
      <c r="E15" s="151">
        <f>E16</f>
        <v>90.1</v>
      </c>
      <c r="F15" s="57"/>
    </row>
    <row r="16" spans="1:6" ht="31.5" outlineLevel="1">
      <c r="A16" s="68" t="s">
        <v>197</v>
      </c>
      <c r="B16" s="65" t="s">
        <v>436</v>
      </c>
      <c r="C16" s="65" t="s">
        <v>457</v>
      </c>
      <c r="D16" s="66">
        <v>90100</v>
      </c>
      <c r="E16" s="67">
        <f>D16/1000</f>
        <v>90.1</v>
      </c>
      <c r="F16" s="57"/>
    </row>
    <row r="17" spans="1:14" ht="47.25">
      <c r="A17" s="64" t="s">
        <v>198</v>
      </c>
      <c r="B17" s="65" t="s">
        <v>457</v>
      </c>
      <c r="C17" s="65" t="s">
        <v>189</v>
      </c>
      <c r="D17" s="66">
        <v>1523750</v>
      </c>
      <c r="E17" s="151">
        <f>E18+E19</f>
        <v>1347.05</v>
      </c>
      <c r="F17" s="57"/>
    </row>
    <row r="18" spans="1:14" outlineLevel="1">
      <c r="A18" s="68" t="s">
        <v>199</v>
      </c>
      <c r="B18" s="65" t="s">
        <v>457</v>
      </c>
      <c r="C18" s="65" t="s">
        <v>531</v>
      </c>
      <c r="D18" s="66">
        <v>1521750</v>
      </c>
      <c r="E18" s="67">
        <f>D18/1000-90-14-29-19-0.7-14-10</f>
        <v>1345.05</v>
      </c>
      <c r="F18" s="57"/>
    </row>
    <row r="19" spans="1:14" ht="47.25" outlineLevel="1">
      <c r="A19" s="68" t="s">
        <v>200</v>
      </c>
      <c r="B19" s="65" t="s">
        <v>457</v>
      </c>
      <c r="C19" s="65" t="s">
        <v>443</v>
      </c>
      <c r="D19" s="66">
        <v>2000</v>
      </c>
      <c r="E19" s="67">
        <f>D19/1000</f>
        <v>2</v>
      </c>
      <c r="F19" s="57"/>
    </row>
    <row r="20" spans="1:14">
      <c r="A20" s="64" t="s">
        <v>201</v>
      </c>
      <c r="B20" s="65" t="s">
        <v>510</v>
      </c>
      <c r="C20" s="65" t="s">
        <v>189</v>
      </c>
      <c r="D20" s="66">
        <v>411367.4</v>
      </c>
      <c r="E20" s="151">
        <f>E21</f>
        <v>453.96740000000005</v>
      </c>
      <c r="F20" s="57"/>
    </row>
    <row r="21" spans="1:14" outlineLevel="1">
      <c r="A21" s="68" t="s">
        <v>202</v>
      </c>
      <c r="B21" s="65" t="s">
        <v>510</v>
      </c>
      <c r="C21" s="65" t="s">
        <v>458</v>
      </c>
      <c r="D21" s="66">
        <v>411367.4</v>
      </c>
      <c r="E21" s="67">
        <f>D21/1000+42.6</f>
        <v>453.96740000000005</v>
      </c>
      <c r="F21" s="57"/>
    </row>
    <row r="22" spans="1:14" ht="31.5">
      <c r="A22" s="64" t="s">
        <v>203</v>
      </c>
      <c r="B22" s="65" t="s">
        <v>427</v>
      </c>
      <c r="C22" s="65" t="s">
        <v>189</v>
      </c>
      <c r="D22" s="66">
        <v>213348</v>
      </c>
      <c r="E22" s="151">
        <f>E23+E24+E25</f>
        <v>303.94799999999998</v>
      </c>
      <c r="F22" s="57"/>
    </row>
    <row r="23" spans="1:14" outlineLevel="1">
      <c r="A23" s="68" t="s">
        <v>204</v>
      </c>
      <c r="B23" s="65" t="s">
        <v>427</v>
      </c>
      <c r="C23" s="65" t="s">
        <v>428</v>
      </c>
      <c r="D23" s="66">
        <v>118348</v>
      </c>
      <c r="E23" s="67">
        <f>D23/1000-10-10+0.1</f>
        <v>98.447999999999993</v>
      </c>
      <c r="F23" s="57"/>
    </row>
    <row r="24" spans="1:14" outlineLevel="1">
      <c r="A24" s="68" t="s">
        <v>205</v>
      </c>
      <c r="B24" s="65" t="s">
        <v>427</v>
      </c>
      <c r="C24" s="65" t="s">
        <v>436</v>
      </c>
      <c r="D24" s="66"/>
      <c r="E24" s="67">
        <v>59.7</v>
      </c>
      <c r="F24" s="57"/>
    </row>
    <row r="25" spans="1:14" s="102" customFormat="1" outlineLevel="1">
      <c r="A25" s="218" t="s">
        <v>206</v>
      </c>
      <c r="B25" s="219" t="s">
        <v>427</v>
      </c>
      <c r="C25" s="219" t="s">
        <v>457</v>
      </c>
      <c r="D25" s="220">
        <v>95000</v>
      </c>
      <c r="E25" s="67">
        <f>D25/1000-15+65.8</f>
        <v>145.80000000000001</v>
      </c>
      <c r="F25" s="154"/>
      <c r="G25" s="155"/>
      <c r="H25" s="155"/>
      <c r="I25" s="155"/>
      <c r="J25" s="155"/>
      <c r="K25" s="155"/>
      <c r="L25" s="155"/>
      <c r="M25" s="155"/>
      <c r="N25" s="155"/>
    </row>
    <row r="26" spans="1:14">
      <c r="A26" s="64" t="s">
        <v>207</v>
      </c>
      <c r="B26" s="65" t="s">
        <v>448</v>
      </c>
      <c r="C26" s="65" t="s">
        <v>189</v>
      </c>
      <c r="D26" s="66">
        <v>2020254</v>
      </c>
      <c r="E26" s="151">
        <f>E27</f>
        <v>2189.4539999999997</v>
      </c>
      <c r="F26" s="57"/>
    </row>
    <row r="27" spans="1:14" outlineLevel="1">
      <c r="A27" s="68" t="s">
        <v>208</v>
      </c>
      <c r="B27" s="65" t="s">
        <v>448</v>
      </c>
      <c r="C27" s="65" t="s">
        <v>428</v>
      </c>
      <c r="D27" s="66">
        <v>2020254</v>
      </c>
      <c r="E27" s="67">
        <f>D27/1000+0.7+145.9+3.6+19</f>
        <v>2189.4539999999997</v>
      </c>
      <c r="F27" s="57"/>
    </row>
    <row r="28" spans="1:14">
      <c r="A28" s="64" t="s">
        <v>209</v>
      </c>
      <c r="B28" s="65" t="s">
        <v>531</v>
      </c>
      <c r="C28" s="65" t="s">
        <v>189</v>
      </c>
      <c r="D28" s="66">
        <v>105933.6</v>
      </c>
      <c r="E28" s="151">
        <f>E29</f>
        <v>105.93360000000001</v>
      </c>
      <c r="F28" s="57"/>
    </row>
    <row r="29" spans="1:14" outlineLevel="1">
      <c r="A29" s="68" t="s">
        <v>210</v>
      </c>
      <c r="B29" s="65" t="s">
        <v>531</v>
      </c>
      <c r="C29" s="65" t="s">
        <v>428</v>
      </c>
      <c r="D29" s="66">
        <v>105933.6</v>
      </c>
      <c r="E29" s="67">
        <f>D29/1000</f>
        <v>105.93360000000001</v>
      </c>
      <c r="F29" s="57"/>
    </row>
    <row r="30" spans="1:14" ht="12.75" customHeight="1">
      <c r="A30" s="69"/>
      <c r="B30" s="70"/>
      <c r="C30" s="70"/>
      <c r="D30" s="69"/>
      <c r="E30" s="71"/>
      <c r="F30" s="57"/>
    </row>
    <row r="31" spans="1:14" ht="25.7" customHeight="1">
      <c r="A31" s="173"/>
      <c r="B31" s="174"/>
      <c r="C31" s="174"/>
      <c r="D31" s="174"/>
      <c r="E31" s="174"/>
      <c r="F31" s="57"/>
    </row>
  </sheetData>
  <mergeCells count="4">
    <mergeCell ref="A5:E5"/>
    <mergeCell ref="A6:E6"/>
    <mergeCell ref="A7:E7"/>
    <mergeCell ref="A31:E31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H80"/>
  <sheetViews>
    <sheetView workbookViewId="0">
      <selection activeCell="M60" sqref="M60"/>
    </sheetView>
  </sheetViews>
  <sheetFormatPr defaultRowHeight="15" outlineLevelRow="3"/>
  <cols>
    <col min="1" max="1" width="49.85546875" style="72" customWidth="1"/>
    <col min="2" max="2" width="12.85546875" style="72" customWidth="1"/>
    <col min="3" max="3" width="8.7109375" style="72" customWidth="1"/>
    <col min="4" max="4" width="11.7109375" style="72" hidden="1" customWidth="1"/>
    <col min="5" max="5" width="13.85546875" style="73" customWidth="1"/>
    <col min="6" max="7" width="13.85546875" style="73" hidden="1" customWidth="1"/>
    <col min="8" max="9" width="11.7109375" style="56" hidden="1" customWidth="1"/>
    <col min="10" max="16384" width="9.140625" style="56"/>
  </cols>
  <sheetData>
    <row r="1" spans="1:10" ht="15.75">
      <c r="B1" s="54" t="s">
        <v>211</v>
      </c>
    </row>
    <row r="2" spans="1:10" ht="15.75">
      <c r="B2" s="54" t="s">
        <v>183</v>
      </c>
    </row>
    <row r="3" spans="1:10" ht="15.75">
      <c r="B3" s="54" t="s">
        <v>611</v>
      </c>
    </row>
    <row r="6" spans="1:10">
      <c r="A6" s="175" t="s">
        <v>184</v>
      </c>
      <c r="B6" s="176"/>
      <c r="C6" s="176"/>
      <c r="D6" s="176"/>
      <c r="E6" s="176"/>
    </row>
    <row r="7" spans="1:10" ht="64.5" customHeight="1">
      <c r="A7" s="177" t="s">
        <v>212</v>
      </c>
      <c r="B7" s="177"/>
      <c r="C7" s="177"/>
      <c r="D7" s="177"/>
      <c r="E7" s="177"/>
    </row>
    <row r="8" spans="1:10" ht="12" customHeight="1">
      <c r="A8" s="178"/>
      <c r="B8" s="179"/>
      <c r="C8" s="179"/>
      <c r="D8" s="179"/>
      <c r="E8" s="179"/>
      <c r="F8" s="179"/>
      <c r="G8" s="179"/>
      <c r="H8" s="179"/>
      <c r="I8" s="179"/>
      <c r="J8" s="57"/>
    </row>
    <row r="9" spans="1:10" ht="48.75" customHeight="1">
      <c r="A9" s="74" t="s">
        <v>186</v>
      </c>
      <c r="B9" s="74" t="s">
        <v>409</v>
      </c>
      <c r="C9" s="74" t="s">
        <v>213</v>
      </c>
      <c r="D9" s="74"/>
      <c r="E9" s="75" t="s">
        <v>188</v>
      </c>
      <c r="F9" s="75" t="s">
        <v>214</v>
      </c>
      <c r="G9" s="75" t="s">
        <v>215</v>
      </c>
      <c r="H9" s="76"/>
      <c r="I9" s="76"/>
      <c r="J9" s="57"/>
    </row>
    <row r="10" spans="1:10" ht="42.75">
      <c r="A10" s="77" t="s">
        <v>426</v>
      </c>
      <c r="B10" s="78" t="s">
        <v>216</v>
      </c>
      <c r="C10" s="78" t="s">
        <v>418</v>
      </c>
      <c r="D10" s="79"/>
      <c r="E10" s="80">
        <v>6762.6</v>
      </c>
      <c r="F10" s="80">
        <v>6495.2</v>
      </c>
      <c r="G10" s="80">
        <v>6535.9</v>
      </c>
      <c r="H10" s="76"/>
      <c r="I10" s="76"/>
      <c r="J10" s="57"/>
    </row>
    <row r="11" spans="1:10" ht="85.5">
      <c r="A11" s="81" t="s">
        <v>614</v>
      </c>
      <c r="B11" s="82" t="s">
        <v>217</v>
      </c>
      <c r="C11" s="82" t="s">
        <v>418</v>
      </c>
      <c r="D11" s="83">
        <v>2471866.81</v>
      </c>
      <c r="E11" s="84">
        <v>2468.1</v>
      </c>
      <c r="F11" s="84">
        <f>H11/1000</f>
        <v>2595.5636400000003</v>
      </c>
      <c r="G11" s="84">
        <f>I11/1000</f>
        <v>2750.4467300000001</v>
      </c>
      <c r="H11" s="85">
        <v>2595563.64</v>
      </c>
      <c r="I11" s="85">
        <v>2750446.73</v>
      </c>
      <c r="J11" s="57"/>
    </row>
    <row r="12" spans="1:10" ht="60" outlineLevel="1">
      <c r="A12" s="86" t="s">
        <v>218</v>
      </c>
      <c r="B12" s="87" t="s">
        <v>219</v>
      </c>
      <c r="C12" s="87" t="s">
        <v>418</v>
      </c>
      <c r="D12" s="88">
        <v>2019519.81</v>
      </c>
      <c r="E12" s="89">
        <f>D12/1000-3.7</f>
        <v>2015.81981</v>
      </c>
      <c r="F12" s="89">
        <f t="shared" ref="F12:G80" si="0">H12/1000</f>
        <v>1997.57664</v>
      </c>
      <c r="G12" s="89">
        <f t="shared" si="0"/>
        <v>2000.7847300000001</v>
      </c>
      <c r="H12" s="85">
        <v>1997576.64</v>
      </c>
      <c r="I12" s="85">
        <v>2000784.73</v>
      </c>
      <c r="J12" s="57"/>
    </row>
    <row r="13" spans="1:10" outlineLevel="2">
      <c r="A13" s="86" t="s">
        <v>220</v>
      </c>
      <c r="B13" s="87" t="s">
        <v>221</v>
      </c>
      <c r="C13" s="87" t="s">
        <v>418</v>
      </c>
      <c r="D13" s="88">
        <v>505775</v>
      </c>
      <c r="E13" s="89">
        <f t="shared" ref="E13:E79" si="1">D13/1000</f>
        <v>505.77499999999998</v>
      </c>
      <c r="F13" s="89">
        <f t="shared" si="0"/>
        <v>505.77499999999998</v>
      </c>
      <c r="G13" s="89">
        <f t="shared" si="0"/>
        <v>505.77499999999998</v>
      </c>
      <c r="H13" s="85">
        <v>505775</v>
      </c>
      <c r="I13" s="85">
        <v>505775</v>
      </c>
      <c r="J13" s="57"/>
    </row>
    <row r="14" spans="1:10" ht="75" outlineLevel="3">
      <c r="A14" s="86" t="s">
        <v>222</v>
      </c>
      <c r="B14" s="87" t="s">
        <v>221</v>
      </c>
      <c r="C14" s="87" t="s">
        <v>223</v>
      </c>
      <c r="D14" s="88">
        <v>505775</v>
      </c>
      <c r="E14" s="89">
        <f t="shared" si="1"/>
        <v>505.77499999999998</v>
      </c>
      <c r="F14" s="89">
        <f t="shared" si="0"/>
        <v>505.77499999999998</v>
      </c>
      <c r="G14" s="89">
        <f t="shared" si="0"/>
        <v>505.77499999999998</v>
      </c>
      <c r="H14" s="85">
        <v>505775</v>
      </c>
      <c r="I14" s="85">
        <v>505775</v>
      </c>
      <c r="J14" s="57"/>
    </row>
    <row r="15" spans="1:10" outlineLevel="2">
      <c r="A15" s="86" t="s">
        <v>224</v>
      </c>
      <c r="B15" s="87" t="s">
        <v>225</v>
      </c>
      <c r="C15" s="87" t="s">
        <v>418</v>
      </c>
      <c r="D15" s="88">
        <v>1407811.21</v>
      </c>
      <c r="E15" s="89">
        <f>D15/1000-3.7</f>
        <v>1404.11121</v>
      </c>
      <c r="F15" s="89">
        <f t="shared" si="0"/>
        <v>1385.8670400000001</v>
      </c>
      <c r="G15" s="89">
        <f t="shared" si="0"/>
        <v>1389.07413</v>
      </c>
      <c r="H15" s="85">
        <v>1385867.04</v>
      </c>
      <c r="I15" s="85">
        <v>1389074.13</v>
      </c>
      <c r="J15" s="57"/>
    </row>
    <row r="16" spans="1:10" ht="75" outlineLevel="3">
      <c r="A16" s="86" t="s">
        <v>222</v>
      </c>
      <c r="B16" s="87" t="s">
        <v>225</v>
      </c>
      <c r="C16" s="87" t="s">
        <v>223</v>
      </c>
      <c r="D16" s="88">
        <v>1070537</v>
      </c>
      <c r="E16" s="89">
        <f t="shared" si="1"/>
        <v>1070.537</v>
      </c>
      <c r="F16" s="89">
        <f t="shared" si="0"/>
        <v>1070.537</v>
      </c>
      <c r="G16" s="89">
        <f t="shared" si="0"/>
        <v>1070.537</v>
      </c>
      <c r="H16" s="85">
        <v>1070537</v>
      </c>
      <c r="I16" s="85">
        <v>1070537</v>
      </c>
      <c r="J16" s="57"/>
    </row>
    <row r="17" spans="1:10" ht="45" outlineLevel="3">
      <c r="A17" s="86" t="s">
        <v>226</v>
      </c>
      <c r="B17" s="87" t="s">
        <v>225</v>
      </c>
      <c r="C17" s="87" t="s">
        <v>227</v>
      </c>
      <c r="D17" s="88">
        <v>337274.21</v>
      </c>
      <c r="E17" s="89">
        <f>D17/1000-3.7</f>
        <v>333.57421000000005</v>
      </c>
      <c r="F17" s="89">
        <f t="shared" si="0"/>
        <v>315.33004</v>
      </c>
      <c r="G17" s="89">
        <f t="shared" si="0"/>
        <v>318.53712999999999</v>
      </c>
      <c r="H17" s="85">
        <v>315330.03999999998</v>
      </c>
      <c r="I17" s="85">
        <v>318537.13</v>
      </c>
      <c r="J17" s="57"/>
    </row>
    <row r="18" spans="1:10" ht="30" outlineLevel="2">
      <c r="A18" s="86" t="s">
        <v>228</v>
      </c>
      <c r="B18" s="87" t="s">
        <v>229</v>
      </c>
      <c r="C18" s="87" t="s">
        <v>418</v>
      </c>
      <c r="D18" s="88">
        <v>105933.6</v>
      </c>
      <c r="E18" s="89">
        <f t="shared" si="1"/>
        <v>105.93360000000001</v>
      </c>
      <c r="F18" s="89">
        <f t="shared" si="0"/>
        <v>105.9346</v>
      </c>
      <c r="G18" s="89">
        <f t="shared" si="0"/>
        <v>105.93560000000001</v>
      </c>
      <c r="H18" s="85">
        <v>105934.6</v>
      </c>
      <c r="I18" s="85">
        <v>105935.6</v>
      </c>
      <c r="J18" s="57"/>
    </row>
    <row r="19" spans="1:10" ht="30" outlineLevel="3">
      <c r="A19" s="86" t="s">
        <v>230</v>
      </c>
      <c r="B19" s="87" t="s">
        <v>229</v>
      </c>
      <c r="C19" s="87" t="s">
        <v>231</v>
      </c>
      <c r="D19" s="88">
        <v>105933.6</v>
      </c>
      <c r="E19" s="89">
        <f t="shared" si="1"/>
        <v>105.93360000000001</v>
      </c>
      <c r="F19" s="89">
        <f t="shared" si="0"/>
        <v>105.9346</v>
      </c>
      <c r="G19" s="89">
        <f t="shared" si="0"/>
        <v>105.93560000000001</v>
      </c>
      <c r="H19" s="85">
        <v>105934.6</v>
      </c>
      <c r="I19" s="85">
        <v>105935.6</v>
      </c>
      <c r="J19" s="57"/>
    </row>
    <row r="20" spans="1:10" outlineLevel="1">
      <c r="A20" s="86" t="s">
        <v>193</v>
      </c>
      <c r="B20" s="87" t="s">
        <v>232</v>
      </c>
      <c r="C20" s="87" t="s">
        <v>418</v>
      </c>
      <c r="D20" s="88">
        <v>2000</v>
      </c>
      <c r="E20" s="89">
        <f t="shared" si="1"/>
        <v>2</v>
      </c>
      <c r="F20" s="89">
        <f t="shared" si="0"/>
        <v>2</v>
      </c>
      <c r="G20" s="89">
        <f t="shared" si="0"/>
        <v>2</v>
      </c>
      <c r="H20" s="85">
        <v>2000</v>
      </c>
      <c r="I20" s="85">
        <v>2000</v>
      </c>
      <c r="J20" s="57"/>
    </row>
    <row r="21" spans="1:10" outlineLevel="2">
      <c r="A21" s="86" t="s">
        <v>233</v>
      </c>
      <c r="B21" s="87" t="s">
        <v>234</v>
      </c>
      <c r="C21" s="87" t="s">
        <v>418</v>
      </c>
      <c r="D21" s="88">
        <v>2000</v>
      </c>
      <c r="E21" s="89">
        <f t="shared" si="1"/>
        <v>2</v>
      </c>
      <c r="F21" s="89">
        <f t="shared" si="0"/>
        <v>2</v>
      </c>
      <c r="G21" s="89">
        <f t="shared" si="0"/>
        <v>2</v>
      </c>
      <c r="H21" s="85">
        <v>2000</v>
      </c>
      <c r="I21" s="85">
        <v>2000</v>
      </c>
      <c r="J21" s="57"/>
    </row>
    <row r="22" spans="1:10" outlineLevel="3">
      <c r="A22" s="86" t="s">
        <v>235</v>
      </c>
      <c r="B22" s="87" t="s">
        <v>234</v>
      </c>
      <c r="C22" s="87" t="s">
        <v>236</v>
      </c>
      <c r="D22" s="88">
        <v>2000</v>
      </c>
      <c r="E22" s="89">
        <f t="shared" si="1"/>
        <v>2</v>
      </c>
      <c r="F22" s="89">
        <f t="shared" si="0"/>
        <v>2</v>
      </c>
      <c r="G22" s="89">
        <f t="shared" si="0"/>
        <v>2</v>
      </c>
      <c r="H22" s="85">
        <v>2000</v>
      </c>
      <c r="I22" s="85">
        <v>2000</v>
      </c>
      <c r="J22" s="57"/>
    </row>
    <row r="23" spans="1:10" outlineLevel="1">
      <c r="A23" s="86" t="s">
        <v>194</v>
      </c>
      <c r="B23" s="87" t="s">
        <v>237</v>
      </c>
      <c r="C23" s="87" t="s">
        <v>418</v>
      </c>
      <c r="D23" s="88">
        <v>360247</v>
      </c>
      <c r="E23" s="89">
        <f t="shared" si="1"/>
        <v>360.24700000000001</v>
      </c>
      <c r="F23" s="89">
        <f t="shared" si="0"/>
        <v>356.24700000000001</v>
      </c>
      <c r="G23" s="89">
        <f t="shared" si="0"/>
        <v>356.24700000000001</v>
      </c>
      <c r="H23" s="85">
        <v>356247</v>
      </c>
      <c r="I23" s="85">
        <v>356247</v>
      </c>
      <c r="J23" s="57"/>
    </row>
    <row r="24" spans="1:10" ht="30" outlineLevel="2">
      <c r="A24" s="86" t="s">
        <v>238</v>
      </c>
      <c r="B24" s="87" t="s">
        <v>239</v>
      </c>
      <c r="C24" s="87" t="s">
        <v>418</v>
      </c>
      <c r="D24" s="88">
        <v>360247</v>
      </c>
      <c r="E24" s="89">
        <f t="shared" si="1"/>
        <v>360.24700000000001</v>
      </c>
      <c r="F24" s="89">
        <f t="shared" si="0"/>
        <v>356.24700000000001</v>
      </c>
      <c r="G24" s="89">
        <f t="shared" si="0"/>
        <v>356.24700000000001</v>
      </c>
      <c r="H24" s="85">
        <v>356247</v>
      </c>
      <c r="I24" s="85">
        <v>356247</v>
      </c>
      <c r="J24" s="57"/>
    </row>
    <row r="25" spans="1:10" ht="75" outlineLevel="3">
      <c r="A25" s="86" t="s">
        <v>222</v>
      </c>
      <c r="B25" s="87" t="s">
        <v>239</v>
      </c>
      <c r="C25" s="87" t="s">
        <v>223</v>
      </c>
      <c r="D25" s="88">
        <v>341747</v>
      </c>
      <c r="E25" s="89">
        <f t="shared" si="1"/>
        <v>341.74700000000001</v>
      </c>
      <c r="F25" s="89">
        <f t="shared" si="0"/>
        <v>341.74700000000001</v>
      </c>
      <c r="G25" s="89">
        <f t="shared" si="0"/>
        <v>341.74700000000001</v>
      </c>
      <c r="H25" s="85">
        <v>341747</v>
      </c>
      <c r="I25" s="85">
        <v>341747</v>
      </c>
      <c r="J25" s="57"/>
    </row>
    <row r="26" spans="1:10" outlineLevel="3">
      <c r="A26" s="86" t="s">
        <v>235</v>
      </c>
      <c r="B26" s="87" t="s">
        <v>239</v>
      </c>
      <c r="C26" s="87" t="s">
        <v>236</v>
      </c>
      <c r="D26" s="88">
        <v>18500</v>
      </c>
      <c r="E26" s="89">
        <f t="shared" si="1"/>
        <v>18.5</v>
      </c>
      <c r="F26" s="89">
        <f t="shared" si="0"/>
        <v>14.5</v>
      </c>
      <c r="G26" s="89">
        <f t="shared" si="0"/>
        <v>14.5</v>
      </c>
      <c r="H26" s="85">
        <v>14500</v>
      </c>
      <c r="I26" s="85">
        <v>14500</v>
      </c>
      <c r="J26" s="57"/>
    </row>
    <row r="27" spans="1:10" ht="30" outlineLevel="1">
      <c r="A27" s="86" t="s">
        <v>240</v>
      </c>
      <c r="B27" s="87" t="s">
        <v>241</v>
      </c>
      <c r="C27" s="87" t="s">
        <v>418</v>
      </c>
      <c r="D27" s="88">
        <v>90100</v>
      </c>
      <c r="E27" s="89">
        <f t="shared" si="1"/>
        <v>90.1</v>
      </c>
      <c r="F27" s="89">
        <f t="shared" si="0"/>
        <v>90.1</v>
      </c>
      <c r="G27" s="89">
        <f t="shared" si="0"/>
        <v>90.1</v>
      </c>
      <c r="H27" s="85">
        <v>90100</v>
      </c>
      <c r="I27" s="85">
        <v>90100</v>
      </c>
      <c r="J27" s="57"/>
    </row>
    <row r="28" spans="1:10" ht="45" outlineLevel="2">
      <c r="A28" s="86" t="s">
        <v>242</v>
      </c>
      <c r="B28" s="87" t="s">
        <v>243</v>
      </c>
      <c r="C28" s="87" t="s">
        <v>418</v>
      </c>
      <c r="D28" s="88">
        <v>90100</v>
      </c>
      <c r="E28" s="89">
        <f t="shared" si="1"/>
        <v>90.1</v>
      </c>
      <c r="F28" s="89">
        <f t="shared" si="0"/>
        <v>90.1</v>
      </c>
      <c r="G28" s="89">
        <f t="shared" si="0"/>
        <v>90.1</v>
      </c>
      <c r="H28" s="85">
        <v>90100</v>
      </c>
      <c r="I28" s="85">
        <v>90100</v>
      </c>
      <c r="J28" s="57"/>
    </row>
    <row r="29" spans="1:10" ht="75" outlineLevel="3">
      <c r="A29" s="86" t="s">
        <v>222</v>
      </c>
      <c r="B29" s="87" t="s">
        <v>243</v>
      </c>
      <c r="C29" s="87" t="s">
        <v>223</v>
      </c>
      <c r="D29" s="88">
        <v>84115</v>
      </c>
      <c r="E29" s="89">
        <f t="shared" si="1"/>
        <v>84.114999999999995</v>
      </c>
      <c r="F29" s="89">
        <f t="shared" si="0"/>
        <v>84.114999999999995</v>
      </c>
      <c r="G29" s="89">
        <f t="shared" si="0"/>
        <v>84.114999999999995</v>
      </c>
      <c r="H29" s="85">
        <v>84115</v>
      </c>
      <c r="I29" s="85">
        <v>84115</v>
      </c>
      <c r="J29" s="57"/>
    </row>
    <row r="30" spans="1:10" ht="45" outlineLevel="3">
      <c r="A30" s="86" t="s">
        <v>226</v>
      </c>
      <c r="B30" s="87" t="s">
        <v>243</v>
      </c>
      <c r="C30" s="87" t="s">
        <v>227</v>
      </c>
      <c r="D30" s="88">
        <v>5985</v>
      </c>
      <c r="E30" s="89">
        <f t="shared" si="1"/>
        <v>5.9850000000000003</v>
      </c>
      <c r="F30" s="89">
        <f t="shared" si="0"/>
        <v>5.9850000000000003</v>
      </c>
      <c r="G30" s="89">
        <f t="shared" si="0"/>
        <v>5.9850000000000003</v>
      </c>
      <c r="H30" s="85">
        <v>5985</v>
      </c>
      <c r="I30" s="85">
        <v>5985</v>
      </c>
      <c r="J30" s="57"/>
    </row>
    <row r="31" spans="1:10" outlineLevel="1">
      <c r="A31" s="86" t="s">
        <v>244</v>
      </c>
      <c r="B31" s="87" t="s">
        <v>245</v>
      </c>
      <c r="C31" s="87" t="s">
        <v>418</v>
      </c>
      <c r="D31" s="88">
        <v>0</v>
      </c>
      <c r="E31" s="89">
        <f t="shared" si="1"/>
        <v>0</v>
      </c>
      <c r="F31" s="89">
        <f t="shared" si="0"/>
        <v>149.63999999999999</v>
      </c>
      <c r="G31" s="89">
        <f t="shared" si="0"/>
        <v>301.315</v>
      </c>
      <c r="H31" s="85">
        <v>149640</v>
      </c>
      <c r="I31" s="85">
        <v>301315</v>
      </c>
      <c r="J31" s="57"/>
    </row>
    <row r="32" spans="1:10" outlineLevel="3">
      <c r="A32" s="86" t="s">
        <v>235</v>
      </c>
      <c r="B32" s="87" t="s">
        <v>245</v>
      </c>
      <c r="C32" s="87" t="s">
        <v>236</v>
      </c>
      <c r="D32" s="88">
        <v>0</v>
      </c>
      <c r="E32" s="89">
        <f t="shared" si="1"/>
        <v>0</v>
      </c>
      <c r="F32" s="89">
        <f t="shared" si="0"/>
        <v>149.63999999999999</v>
      </c>
      <c r="G32" s="89">
        <f t="shared" si="0"/>
        <v>301.315</v>
      </c>
      <c r="H32" s="85">
        <v>149640</v>
      </c>
      <c r="I32" s="85">
        <v>301315</v>
      </c>
      <c r="J32" s="57"/>
    </row>
    <row r="33" spans="1:10" ht="71.25">
      <c r="A33" s="81" t="s">
        <v>612</v>
      </c>
      <c r="B33" s="82" t="s">
        <v>246</v>
      </c>
      <c r="C33" s="82" t="s">
        <v>418</v>
      </c>
      <c r="D33" s="83">
        <v>1388750</v>
      </c>
      <c r="E33" s="84">
        <f>D33/1000-19-0.7-14-10</f>
        <v>1345.05</v>
      </c>
      <c r="F33" s="84">
        <f t="shared" si="0"/>
        <v>1357.8398400000001</v>
      </c>
      <c r="G33" s="84">
        <f t="shared" si="0"/>
        <v>1190.32376</v>
      </c>
      <c r="H33" s="85">
        <v>1357839.84</v>
      </c>
      <c r="I33" s="85">
        <v>1190323.76</v>
      </c>
      <c r="J33" s="57"/>
    </row>
    <row r="34" spans="1:10" outlineLevel="1">
      <c r="A34" s="86" t="s">
        <v>247</v>
      </c>
      <c r="B34" s="87" t="s">
        <v>248</v>
      </c>
      <c r="C34" s="87" t="s">
        <v>418</v>
      </c>
      <c r="D34" s="88">
        <v>1388750</v>
      </c>
      <c r="E34" s="89">
        <f>D34/1000-19-0.7-14-10</f>
        <v>1345.05</v>
      </c>
      <c r="F34" s="89">
        <f t="shared" si="0"/>
        <v>1357.8398400000001</v>
      </c>
      <c r="G34" s="89">
        <f t="shared" si="0"/>
        <v>1190.32376</v>
      </c>
      <c r="H34" s="85">
        <v>1357839.84</v>
      </c>
      <c r="I34" s="85">
        <v>1190323.76</v>
      </c>
      <c r="J34" s="57"/>
    </row>
    <row r="35" spans="1:10" ht="75" outlineLevel="3">
      <c r="A35" s="86" t="s">
        <v>222</v>
      </c>
      <c r="B35" s="87" t="s">
        <v>248</v>
      </c>
      <c r="C35" s="87" t="s">
        <v>223</v>
      </c>
      <c r="D35" s="88">
        <v>1167450</v>
      </c>
      <c r="E35" s="89">
        <f t="shared" si="1"/>
        <v>1167.45</v>
      </c>
      <c r="F35" s="89">
        <f t="shared" si="0"/>
        <v>1048.1579999999999</v>
      </c>
      <c r="G35" s="89">
        <f t="shared" si="0"/>
        <v>896.48299999999995</v>
      </c>
      <c r="H35" s="85">
        <v>1048158</v>
      </c>
      <c r="I35" s="85">
        <v>896483</v>
      </c>
      <c r="J35" s="57"/>
    </row>
    <row r="36" spans="1:10" ht="45" outlineLevel="3">
      <c r="A36" s="86" t="s">
        <v>226</v>
      </c>
      <c r="B36" s="87" t="s">
        <v>248</v>
      </c>
      <c r="C36" s="87" t="s">
        <v>227</v>
      </c>
      <c r="D36" s="88">
        <v>211300</v>
      </c>
      <c r="E36" s="89">
        <f>D36/1000-19-0.7-14-10</f>
        <v>167.60000000000002</v>
      </c>
      <c r="F36" s="89">
        <f t="shared" si="0"/>
        <v>299.68184000000002</v>
      </c>
      <c r="G36" s="89">
        <f t="shared" si="0"/>
        <v>283.84075999999999</v>
      </c>
      <c r="H36" s="85">
        <v>299681.84000000003</v>
      </c>
      <c r="I36" s="85">
        <v>283840.76</v>
      </c>
      <c r="J36" s="57"/>
    </row>
    <row r="37" spans="1:10" outlineLevel="3">
      <c r="A37" s="86" t="s">
        <v>235</v>
      </c>
      <c r="B37" s="87" t="s">
        <v>248</v>
      </c>
      <c r="C37" s="87" t="s">
        <v>236</v>
      </c>
      <c r="D37" s="88">
        <v>10000</v>
      </c>
      <c r="E37" s="89">
        <f t="shared" si="1"/>
        <v>10</v>
      </c>
      <c r="F37" s="89">
        <f t="shared" si="0"/>
        <v>10</v>
      </c>
      <c r="G37" s="89">
        <f t="shared" si="0"/>
        <v>10</v>
      </c>
      <c r="H37" s="85">
        <v>10000</v>
      </c>
      <c r="I37" s="85">
        <v>10000</v>
      </c>
      <c r="J37" s="57"/>
    </row>
    <row r="38" spans="1:10" ht="71.25">
      <c r="A38" s="81" t="s">
        <v>613</v>
      </c>
      <c r="B38" s="82" t="s">
        <v>249</v>
      </c>
      <c r="C38" s="82" t="s">
        <v>418</v>
      </c>
      <c r="D38" s="83">
        <v>2000</v>
      </c>
      <c r="E38" s="84">
        <f t="shared" si="1"/>
        <v>2</v>
      </c>
      <c r="F38" s="84">
        <f t="shared" si="0"/>
        <v>2</v>
      </c>
      <c r="G38" s="84">
        <f t="shared" si="0"/>
        <v>2</v>
      </c>
      <c r="H38" s="85">
        <v>2000</v>
      </c>
      <c r="I38" s="85">
        <v>2000</v>
      </c>
      <c r="J38" s="57"/>
    </row>
    <row r="39" spans="1:10" ht="30" outlineLevel="1">
      <c r="A39" s="86" t="s">
        <v>250</v>
      </c>
      <c r="B39" s="87" t="s">
        <v>251</v>
      </c>
      <c r="C39" s="87" t="s">
        <v>418</v>
      </c>
      <c r="D39" s="88">
        <v>2000</v>
      </c>
      <c r="E39" s="89">
        <f t="shared" si="1"/>
        <v>2</v>
      </c>
      <c r="F39" s="89">
        <f t="shared" si="0"/>
        <v>2</v>
      </c>
      <c r="G39" s="89">
        <f t="shared" si="0"/>
        <v>2</v>
      </c>
      <c r="H39" s="85">
        <v>2000</v>
      </c>
      <c r="I39" s="85">
        <v>2000</v>
      </c>
      <c r="J39" s="57"/>
    </row>
    <row r="40" spans="1:10" ht="45" outlineLevel="3">
      <c r="A40" s="86" t="s">
        <v>226</v>
      </c>
      <c r="B40" s="87" t="s">
        <v>251</v>
      </c>
      <c r="C40" s="87" t="s">
        <v>227</v>
      </c>
      <c r="D40" s="88">
        <v>2000</v>
      </c>
      <c r="E40" s="89">
        <f t="shared" si="1"/>
        <v>2</v>
      </c>
      <c r="F40" s="89">
        <f t="shared" si="0"/>
        <v>2</v>
      </c>
      <c r="G40" s="89">
        <f t="shared" si="0"/>
        <v>2</v>
      </c>
      <c r="H40" s="85">
        <v>2000</v>
      </c>
      <c r="I40" s="85">
        <v>2000</v>
      </c>
      <c r="J40" s="57"/>
    </row>
    <row r="41" spans="1:10" ht="71.25">
      <c r="A41" s="81" t="s">
        <v>615</v>
      </c>
      <c r="B41" s="82" t="s">
        <v>252</v>
      </c>
      <c r="C41" s="82" t="s">
        <v>418</v>
      </c>
      <c r="D41" s="83">
        <v>454048.24</v>
      </c>
      <c r="E41" s="84">
        <f t="shared" si="1"/>
        <v>454.04823999999996</v>
      </c>
      <c r="F41" s="84">
        <f t="shared" si="0"/>
        <v>448.4</v>
      </c>
      <c r="G41" s="84">
        <f t="shared" si="0"/>
        <v>476.2</v>
      </c>
      <c r="H41" s="85">
        <v>448400</v>
      </c>
      <c r="I41" s="85">
        <v>476200</v>
      </c>
      <c r="J41" s="57"/>
    </row>
    <row r="42" spans="1:10" outlineLevel="1">
      <c r="A42" s="86" t="s">
        <v>253</v>
      </c>
      <c r="B42" s="87" t="s">
        <v>254</v>
      </c>
      <c r="C42" s="87" t="s">
        <v>418</v>
      </c>
      <c r="D42" s="88">
        <v>454048.24</v>
      </c>
      <c r="E42" s="89">
        <f t="shared" si="1"/>
        <v>454.04823999999996</v>
      </c>
      <c r="F42" s="89">
        <f t="shared" si="0"/>
        <v>448.4</v>
      </c>
      <c r="G42" s="89">
        <f t="shared" si="0"/>
        <v>476.2</v>
      </c>
      <c r="H42" s="85">
        <v>448400</v>
      </c>
      <c r="I42" s="85">
        <v>476200</v>
      </c>
      <c r="J42" s="57"/>
    </row>
    <row r="43" spans="1:10" outlineLevel="2">
      <c r="A43" s="86" t="s">
        <v>255</v>
      </c>
      <c r="B43" s="87" t="s">
        <v>256</v>
      </c>
      <c r="C43" s="87" t="s">
        <v>418</v>
      </c>
      <c r="D43" s="88">
        <v>454048.24</v>
      </c>
      <c r="E43" s="89">
        <f t="shared" si="1"/>
        <v>454.04823999999996</v>
      </c>
      <c r="F43" s="89">
        <f t="shared" si="0"/>
        <v>448.4</v>
      </c>
      <c r="G43" s="89">
        <f t="shared" si="0"/>
        <v>476.2</v>
      </c>
      <c r="H43" s="85">
        <v>448400</v>
      </c>
      <c r="I43" s="85">
        <v>476200</v>
      </c>
      <c r="J43" s="57"/>
    </row>
    <row r="44" spans="1:10" ht="45" outlineLevel="3">
      <c r="A44" s="86" t="s">
        <v>226</v>
      </c>
      <c r="B44" s="87" t="s">
        <v>256</v>
      </c>
      <c r="C44" s="87" t="s">
        <v>227</v>
      </c>
      <c r="D44" s="88">
        <v>454048.24</v>
      </c>
      <c r="E44" s="89">
        <f t="shared" si="1"/>
        <v>454.04823999999996</v>
      </c>
      <c r="F44" s="89">
        <f t="shared" si="0"/>
        <v>448.4</v>
      </c>
      <c r="G44" s="89">
        <f t="shared" si="0"/>
        <v>476.2</v>
      </c>
      <c r="H44" s="85">
        <v>448400</v>
      </c>
      <c r="I44" s="85">
        <v>476200</v>
      </c>
      <c r="J44" s="57"/>
    </row>
    <row r="45" spans="1:10" ht="85.5">
      <c r="A45" s="81" t="s">
        <v>616</v>
      </c>
      <c r="B45" s="82" t="s">
        <v>257</v>
      </c>
      <c r="C45" s="82" t="s">
        <v>418</v>
      </c>
      <c r="D45" s="83">
        <v>213348</v>
      </c>
      <c r="E45" s="84">
        <v>303.89999999999998</v>
      </c>
      <c r="F45" s="84">
        <f t="shared" si="0"/>
        <v>149.57120999999998</v>
      </c>
      <c r="G45" s="84">
        <f t="shared" si="0"/>
        <v>168.33885999999998</v>
      </c>
      <c r="H45" s="85">
        <v>149571.21</v>
      </c>
      <c r="I45" s="85">
        <v>168338.86</v>
      </c>
      <c r="J45" s="57"/>
    </row>
    <row r="46" spans="1:10" outlineLevel="1">
      <c r="A46" s="86" t="s">
        <v>204</v>
      </c>
      <c r="B46" s="87" t="s">
        <v>258</v>
      </c>
      <c r="C46" s="87" t="s">
        <v>418</v>
      </c>
      <c r="D46" s="88">
        <v>213348</v>
      </c>
      <c r="E46" s="89">
        <v>303.89999999999998</v>
      </c>
      <c r="F46" s="89">
        <f t="shared" si="0"/>
        <v>149.57120999999998</v>
      </c>
      <c r="G46" s="89">
        <f t="shared" si="0"/>
        <v>168.33885999999998</v>
      </c>
      <c r="H46" s="85">
        <v>149571.21</v>
      </c>
      <c r="I46" s="85">
        <v>168338.86</v>
      </c>
      <c r="J46" s="57"/>
    </row>
    <row r="47" spans="1:10" outlineLevel="2">
      <c r="A47" s="86" t="s">
        <v>259</v>
      </c>
      <c r="B47" s="87" t="s">
        <v>429</v>
      </c>
      <c r="C47" s="87" t="s">
        <v>418</v>
      </c>
      <c r="D47" s="88">
        <v>118348</v>
      </c>
      <c r="E47" s="89">
        <v>98.4</v>
      </c>
      <c r="F47" s="89">
        <f t="shared" si="0"/>
        <v>54.571210000000001</v>
      </c>
      <c r="G47" s="89">
        <f t="shared" si="0"/>
        <v>54</v>
      </c>
      <c r="H47" s="85">
        <v>54571.21</v>
      </c>
      <c r="I47" s="85">
        <v>54000</v>
      </c>
      <c r="J47" s="57"/>
    </row>
    <row r="48" spans="1:10" ht="45" outlineLevel="3">
      <c r="A48" s="86" t="s">
        <v>226</v>
      </c>
      <c r="B48" s="87" t="s">
        <v>429</v>
      </c>
      <c r="C48" s="87" t="s">
        <v>227</v>
      </c>
      <c r="D48" s="88">
        <v>88000</v>
      </c>
      <c r="E48" s="89">
        <v>68.099999999999994</v>
      </c>
      <c r="F48" s="89">
        <f t="shared" si="0"/>
        <v>54.571210000000001</v>
      </c>
      <c r="G48" s="89">
        <f t="shared" si="0"/>
        <v>54</v>
      </c>
      <c r="H48" s="85">
        <v>54571.21</v>
      </c>
      <c r="I48" s="85">
        <v>54000</v>
      </c>
      <c r="J48" s="57"/>
    </row>
    <row r="49" spans="1:34" outlineLevel="3">
      <c r="A49" s="86" t="s">
        <v>260</v>
      </c>
      <c r="B49" s="87" t="s">
        <v>429</v>
      </c>
      <c r="C49" s="87" t="s">
        <v>430</v>
      </c>
      <c r="D49" s="88">
        <v>30348</v>
      </c>
      <c r="E49" s="89">
        <f t="shared" si="1"/>
        <v>30.347999999999999</v>
      </c>
      <c r="F49" s="89">
        <f t="shared" si="0"/>
        <v>0</v>
      </c>
      <c r="G49" s="89">
        <f t="shared" si="0"/>
        <v>0</v>
      </c>
      <c r="H49" s="85">
        <v>0</v>
      </c>
      <c r="I49" s="85">
        <v>0</v>
      </c>
      <c r="J49" s="57"/>
    </row>
    <row r="50" spans="1:34" outlineLevel="2">
      <c r="A50" s="86" t="s">
        <v>261</v>
      </c>
      <c r="B50" s="87" t="s">
        <v>262</v>
      </c>
      <c r="C50" s="87" t="s">
        <v>418</v>
      </c>
      <c r="D50" s="88">
        <v>45000</v>
      </c>
      <c r="E50" s="89">
        <f t="shared" si="1"/>
        <v>45</v>
      </c>
      <c r="F50" s="89">
        <f t="shared" si="0"/>
        <v>50</v>
      </c>
      <c r="G50" s="89">
        <f t="shared" si="0"/>
        <v>50</v>
      </c>
      <c r="H50" s="85">
        <v>50000</v>
      </c>
      <c r="I50" s="85">
        <v>50000</v>
      </c>
      <c r="J50" s="57"/>
    </row>
    <row r="51" spans="1:34" ht="45" outlineLevel="3">
      <c r="A51" s="86" t="s">
        <v>226</v>
      </c>
      <c r="B51" s="87" t="s">
        <v>262</v>
      </c>
      <c r="C51" s="87" t="s">
        <v>227</v>
      </c>
      <c r="D51" s="88">
        <v>45000</v>
      </c>
      <c r="E51" s="89">
        <f t="shared" si="1"/>
        <v>45</v>
      </c>
      <c r="F51" s="89">
        <f t="shared" si="0"/>
        <v>50</v>
      </c>
      <c r="G51" s="89">
        <f t="shared" si="0"/>
        <v>50</v>
      </c>
      <c r="H51" s="85">
        <v>50000</v>
      </c>
      <c r="I51" s="85">
        <v>50000</v>
      </c>
      <c r="J51" s="57"/>
    </row>
    <row r="52" spans="1:34" s="102" customFormat="1" outlineLevel="2">
      <c r="A52" s="86" t="s">
        <v>261</v>
      </c>
      <c r="B52" s="87" t="s">
        <v>263</v>
      </c>
      <c r="C52" s="87" t="s">
        <v>418</v>
      </c>
      <c r="D52" s="88">
        <v>50000</v>
      </c>
      <c r="E52" s="89">
        <f>D52/1000-15-3.5</f>
        <v>31.5</v>
      </c>
      <c r="F52" s="89">
        <f t="shared" si="0"/>
        <v>45</v>
      </c>
      <c r="G52" s="89">
        <f t="shared" si="0"/>
        <v>64.338859999999997</v>
      </c>
      <c r="H52" s="153">
        <v>45000</v>
      </c>
      <c r="I52" s="153">
        <v>64338.86</v>
      </c>
      <c r="J52" s="154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</row>
    <row r="53" spans="1:34" s="102" customFormat="1" ht="45" outlineLevel="3">
      <c r="A53" s="86" t="s">
        <v>226</v>
      </c>
      <c r="B53" s="87" t="s">
        <v>263</v>
      </c>
      <c r="C53" s="87" t="s">
        <v>227</v>
      </c>
      <c r="D53" s="88">
        <v>50000</v>
      </c>
      <c r="E53" s="89">
        <f>D53/1000-15-3.5</f>
        <v>31.5</v>
      </c>
      <c r="F53" s="89">
        <f t="shared" si="0"/>
        <v>45</v>
      </c>
      <c r="G53" s="89">
        <f t="shared" si="0"/>
        <v>64.338859999999997</v>
      </c>
      <c r="H53" s="153">
        <v>45000</v>
      </c>
      <c r="I53" s="153">
        <v>64338.86</v>
      </c>
      <c r="J53" s="154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</row>
    <row r="54" spans="1:34" outlineLevel="3">
      <c r="A54" s="86" t="s">
        <v>264</v>
      </c>
      <c r="B54" s="90" t="s">
        <v>265</v>
      </c>
      <c r="C54" s="90" t="s">
        <v>418</v>
      </c>
      <c r="D54" s="88"/>
      <c r="E54" s="89">
        <f>E55</f>
        <v>59.7</v>
      </c>
      <c r="F54" s="89"/>
      <c r="G54" s="89"/>
      <c r="H54" s="85"/>
      <c r="I54" s="85"/>
      <c r="J54" s="57"/>
    </row>
    <row r="55" spans="1:34" ht="45" outlineLevel="3">
      <c r="A55" s="86" t="s">
        <v>226</v>
      </c>
      <c r="B55" s="90" t="s">
        <v>265</v>
      </c>
      <c r="C55" s="87" t="s">
        <v>227</v>
      </c>
      <c r="D55" s="88"/>
      <c r="E55" s="89">
        <v>59.7</v>
      </c>
      <c r="F55" s="89"/>
      <c r="G55" s="89"/>
      <c r="H55" s="85"/>
      <c r="I55" s="85"/>
      <c r="J55" s="57"/>
    </row>
    <row r="56" spans="1:34" s="102" customFormat="1" outlineLevel="3">
      <c r="A56" s="86" t="s">
        <v>260</v>
      </c>
      <c r="B56" s="90" t="s">
        <v>378</v>
      </c>
      <c r="C56" s="90" t="s">
        <v>418</v>
      </c>
      <c r="D56" s="88"/>
      <c r="E56" s="89">
        <v>65.8</v>
      </c>
      <c r="F56" s="89"/>
      <c r="G56" s="89"/>
      <c r="H56" s="153"/>
      <c r="I56" s="153"/>
      <c r="J56" s="154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</row>
    <row r="57" spans="1:34" s="102" customFormat="1" ht="45" outlineLevel="3">
      <c r="A57" s="86" t="s">
        <v>226</v>
      </c>
      <c r="B57" s="90" t="s">
        <v>378</v>
      </c>
      <c r="C57" s="90" t="s">
        <v>227</v>
      </c>
      <c r="D57" s="88"/>
      <c r="E57" s="89">
        <v>65.8</v>
      </c>
      <c r="F57" s="89"/>
      <c r="G57" s="89"/>
      <c r="H57" s="153"/>
      <c r="I57" s="153"/>
      <c r="J57" s="154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</row>
    <row r="58" spans="1:34" s="102" customFormat="1" ht="45" outlineLevel="3">
      <c r="A58" s="86" t="s">
        <v>226</v>
      </c>
      <c r="B58" s="90" t="s">
        <v>379</v>
      </c>
      <c r="C58" s="87">
        <v>200</v>
      </c>
      <c r="D58" s="88"/>
      <c r="E58" s="89">
        <v>3.5</v>
      </c>
      <c r="F58" s="89"/>
      <c r="G58" s="89"/>
      <c r="H58" s="153"/>
      <c r="I58" s="153"/>
      <c r="J58" s="154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</row>
    <row r="59" spans="1:34" ht="71.25">
      <c r="A59" s="81" t="s">
        <v>617</v>
      </c>
      <c r="B59" s="82" t="s">
        <v>266</v>
      </c>
      <c r="C59" s="82" t="s">
        <v>418</v>
      </c>
      <c r="D59" s="83">
        <v>1456078.42</v>
      </c>
      <c r="E59" s="84">
        <f>D59/1000+3.7+19</f>
        <v>1478.7784199999999</v>
      </c>
      <c r="F59" s="84">
        <f t="shared" si="0"/>
        <v>1304.9716599999999</v>
      </c>
      <c r="G59" s="84">
        <f t="shared" si="0"/>
        <v>1310.0512699999999</v>
      </c>
      <c r="H59" s="85">
        <v>1304971.6599999999</v>
      </c>
      <c r="I59" s="85">
        <v>1310051.27</v>
      </c>
      <c r="J59" s="57"/>
    </row>
    <row r="60" spans="1:34" ht="30" outlineLevel="1">
      <c r="A60" s="86" t="s">
        <v>267</v>
      </c>
      <c r="B60" s="87" t="s">
        <v>268</v>
      </c>
      <c r="C60" s="87" t="s">
        <v>418</v>
      </c>
      <c r="D60" s="88">
        <v>1230278.42</v>
      </c>
      <c r="E60" s="89">
        <f>D60/1000+3.7+19</f>
        <v>1252.9784199999999</v>
      </c>
      <c r="F60" s="89">
        <f t="shared" si="0"/>
        <v>1084.7216599999999</v>
      </c>
      <c r="G60" s="89">
        <f t="shared" si="0"/>
        <v>1089.8012699999999</v>
      </c>
      <c r="H60" s="85">
        <v>1084721.6599999999</v>
      </c>
      <c r="I60" s="85">
        <v>1089801.27</v>
      </c>
      <c r="J60" s="57"/>
    </row>
    <row r="61" spans="1:34" outlineLevel="2">
      <c r="A61" s="86" t="s">
        <v>269</v>
      </c>
      <c r="B61" s="87" t="s">
        <v>270</v>
      </c>
      <c r="C61" s="87" t="s">
        <v>418</v>
      </c>
      <c r="D61" s="88">
        <v>1230278.42</v>
      </c>
      <c r="E61" s="89">
        <f>D61/1000+3.7+19</f>
        <v>1252.9784199999999</v>
      </c>
      <c r="F61" s="89">
        <f t="shared" si="0"/>
        <v>1084.7216599999999</v>
      </c>
      <c r="G61" s="89">
        <f t="shared" si="0"/>
        <v>1089.8012699999999</v>
      </c>
      <c r="H61" s="85">
        <v>1084721.6599999999</v>
      </c>
      <c r="I61" s="85">
        <v>1089801.27</v>
      </c>
      <c r="J61" s="57"/>
    </row>
    <row r="62" spans="1:34" ht="75" outlineLevel="3">
      <c r="A62" s="86" t="s">
        <v>222</v>
      </c>
      <c r="B62" s="87" t="s">
        <v>270</v>
      </c>
      <c r="C62" s="87" t="s">
        <v>223</v>
      </c>
      <c r="D62" s="88">
        <v>656239</v>
      </c>
      <c r="E62" s="89">
        <f t="shared" si="1"/>
        <v>656.23900000000003</v>
      </c>
      <c r="F62" s="89">
        <f t="shared" si="0"/>
        <v>592.38900000000001</v>
      </c>
      <c r="G62" s="89">
        <f t="shared" si="0"/>
        <v>592.38900000000001</v>
      </c>
      <c r="H62" s="85">
        <v>592389</v>
      </c>
      <c r="I62" s="85">
        <v>592389</v>
      </c>
      <c r="J62" s="57"/>
    </row>
    <row r="63" spans="1:34" ht="45" outlineLevel="3">
      <c r="A63" s="86" t="s">
        <v>226</v>
      </c>
      <c r="B63" s="87" t="s">
        <v>270</v>
      </c>
      <c r="C63" s="87" t="s">
        <v>227</v>
      </c>
      <c r="D63" s="88">
        <v>542739.42000000004</v>
      </c>
      <c r="E63" s="89">
        <f>D63/1000+3.7+19</f>
        <v>565.43942000000004</v>
      </c>
      <c r="F63" s="89">
        <f t="shared" si="0"/>
        <v>465.73265999999995</v>
      </c>
      <c r="G63" s="89">
        <f t="shared" si="0"/>
        <v>470.81227000000001</v>
      </c>
      <c r="H63" s="85">
        <v>465732.66</v>
      </c>
      <c r="I63" s="85">
        <v>470812.27</v>
      </c>
      <c r="J63" s="57"/>
    </row>
    <row r="64" spans="1:34" outlineLevel="3">
      <c r="A64" s="86" t="s">
        <v>235</v>
      </c>
      <c r="B64" s="87" t="s">
        <v>270</v>
      </c>
      <c r="C64" s="87" t="s">
        <v>236</v>
      </c>
      <c r="D64" s="88">
        <v>31300</v>
      </c>
      <c r="E64" s="89">
        <f t="shared" si="1"/>
        <v>31.3</v>
      </c>
      <c r="F64" s="89">
        <f t="shared" si="0"/>
        <v>26.6</v>
      </c>
      <c r="G64" s="89">
        <f t="shared" si="0"/>
        <v>26.6</v>
      </c>
      <c r="H64" s="85">
        <v>26600</v>
      </c>
      <c r="I64" s="85">
        <v>26600</v>
      </c>
      <c r="J64" s="57"/>
    </row>
    <row r="65" spans="1:10" ht="45" outlineLevel="1">
      <c r="A65" s="86" t="s">
        <v>271</v>
      </c>
      <c r="B65" s="87" t="s">
        <v>272</v>
      </c>
      <c r="C65" s="87" t="s">
        <v>418</v>
      </c>
      <c r="D65" s="88">
        <v>225800</v>
      </c>
      <c r="E65" s="89">
        <f t="shared" si="1"/>
        <v>225.8</v>
      </c>
      <c r="F65" s="89">
        <f t="shared" si="0"/>
        <v>220.25</v>
      </c>
      <c r="G65" s="89">
        <f t="shared" si="0"/>
        <v>220.25</v>
      </c>
      <c r="H65" s="85">
        <v>220250</v>
      </c>
      <c r="I65" s="85">
        <v>220250</v>
      </c>
      <c r="J65" s="57"/>
    </row>
    <row r="66" spans="1:10" ht="45" outlineLevel="2">
      <c r="A66" s="86" t="s">
        <v>273</v>
      </c>
      <c r="B66" s="87" t="s">
        <v>274</v>
      </c>
      <c r="C66" s="87" t="s">
        <v>418</v>
      </c>
      <c r="D66" s="88">
        <v>215300</v>
      </c>
      <c r="E66" s="89">
        <f t="shared" si="1"/>
        <v>215.3</v>
      </c>
      <c r="F66" s="89">
        <f t="shared" si="0"/>
        <v>209.75</v>
      </c>
      <c r="G66" s="89">
        <f t="shared" si="0"/>
        <v>209.75</v>
      </c>
      <c r="H66" s="85">
        <v>209750</v>
      </c>
      <c r="I66" s="85">
        <v>209750</v>
      </c>
      <c r="J66" s="57"/>
    </row>
    <row r="67" spans="1:10" ht="75" outlineLevel="3">
      <c r="A67" s="86" t="s">
        <v>222</v>
      </c>
      <c r="B67" s="87" t="s">
        <v>274</v>
      </c>
      <c r="C67" s="87" t="s">
        <v>223</v>
      </c>
      <c r="D67" s="88">
        <v>215300</v>
      </c>
      <c r="E67" s="89">
        <f t="shared" si="1"/>
        <v>215.3</v>
      </c>
      <c r="F67" s="89">
        <f t="shared" si="0"/>
        <v>209.75</v>
      </c>
      <c r="G67" s="89">
        <f t="shared" si="0"/>
        <v>209.75</v>
      </c>
      <c r="H67" s="85">
        <v>209750</v>
      </c>
      <c r="I67" s="85">
        <v>209750</v>
      </c>
      <c r="J67" s="57"/>
    </row>
    <row r="68" spans="1:10" ht="45" outlineLevel="2">
      <c r="A68" s="86" t="s">
        <v>275</v>
      </c>
      <c r="B68" s="87" t="s">
        <v>276</v>
      </c>
      <c r="C68" s="87" t="s">
        <v>418</v>
      </c>
      <c r="D68" s="88">
        <v>10500</v>
      </c>
      <c r="E68" s="89">
        <f t="shared" si="1"/>
        <v>10.5</v>
      </c>
      <c r="F68" s="89">
        <f t="shared" si="0"/>
        <v>10.5</v>
      </c>
      <c r="G68" s="89">
        <f t="shared" si="0"/>
        <v>10.5</v>
      </c>
      <c r="H68" s="85">
        <v>10500</v>
      </c>
      <c r="I68" s="85">
        <v>10500</v>
      </c>
      <c r="J68" s="57"/>
    </row>
    <row r="69" spans="1:10" ht="75" outlineLevel="3">
      <c r="A69" s="86" t="s">
        <v>222</v>
      </c>
      <c r="B69" s="87" t="s">
        <v>276</v>
      </c>
      <c r="C69" s="87" t="s">
        <v>223</v>
      </c>
      <c r="D69" s="88">
        <v>10500</v>
      </c>
      <c r="E69" s="89">
        <f t="shared" si="1"/>
        <v>10.5</v>
      </c>
      <c r="F69" s="89">
        <f t="shared" si="0"/>
        <v>10.5</v>
      </c>
      <c r="G69" s="89">
        <f t="shared" si="0"/>
        <v>10.5</v>
      </c>
      <c r="H69" s="85">
        <v>10500</v>
      </c>
      <c r="I69" s="85">
        <v>10500</v>
      </c>
      <c r="J69" s="57"/>
    </row>
    <row r="70" spans="1:10" ht="71.25">
      <c r="A70" s="81" t="s">
        <v>618</v>
      </c>
      <c r="B70" s="82" t="s">
        <v>277</v>
      </c>
      <c r="C70" s="82" t="s">
        <v>418</v>
      </c>
      <c r="D70" s="83">
        <v>710719.37</v>
      </c>
      <c r="E70" s="84">
        <f t="shared" si="1"/>
        <v>710.71937000000003</v>
      </c>
      <c r="F70" s="84">
        <f t="shared" si="0"/>
        <v>636.85365000000002</v>
      </c>
      <c r="G70" s="84">
        <f t="shared" si="0"/>
        <v>638.53938000000005</v>
      </c>
      <c r="H70" s="85">
        <v>636853.65</v>
      </c>
      <c r="I70" s="85">
        <v>638539.38</v>
      </c>
      <c r="J70" s="57"/>
    </row>
    <row r="71" spans="1:10" ht="30" outlineLevel="1">
      <c r="A71" s="86" t="s">
        <v>267</v>
      </c>
      <c r="B71" s="87" t="s">
        <v>278</v>
      </c>
      <c r="C71" s="87" t="s">
        <v>418</v>
      </c>
      <c r="D71" s="88">
        <v>484389.37</v>
      </c>
      <c r="E71" s="89">
        <f t="shared" si="1"/>
        <v>484.38936999999999</v>
      </c>
      <c r="F71" s="89">
        <f t="shared" si="0"/>
        <v>416.60365000000002</v>
      </c>
      <c r="G71" s="89">
        <f t="shared" si="0"/>
        <v>418.28937999999999</v>
      </c>
      <c r="H71" s="85">
        <v>416603.65</v>
      </c>
      <c r="I71" s="85">
        <v>418289.38</v>
      </c>
      <c r="J71" s="57"/>
    </row>
    <row r="72" spans="1:10" outlineLevel="2">
      <c r="A72" s="86" t="s">
        <v>279</v>
      </c>
      <c r="B72" s="87" t="s">
        <v>280</v>
      </c>
      <c r="C72" s="87" t="s">
        <v>418</v>
      </c>
      <c r="D72" s="88">
        <v>484389.37</v>
      </c>
      <c r="E72" s="89">
        <f t="shared" si="1"/>
        <v>484.38936999999999</v>
      </c>
      <c r="F72" s="89">
        <f t="shared" si="0"/>
        <v>416.60365000000002</v>
      </c>
      <c r="G72" s="89">
        <f t="shared" si="0"/>
        <v>418.28937999999999</v>
      </c>
      <c r="H72" s="85">
        <v>416603.65</v>
      </c>
      <c r="I72" s="85">
        <v>418289.38</v>
      </c>
      <c r="J72" s="57"/>
    </row>
    <row r="73" spans="1:10" ht="75" outlineLevel="3">
      <c r="A73" s="86" t="s">
        <v>222</v>
      </c>
      <c r="B73" s="87" t="s">
        <v>280</v>
      </c>
      <c r="C73" s="87" t="s">
        <v>223</v>
      </c>
      <c r="D73" s="88">
        <v>304336</v>
      </c>
      <c r="E73" s="89">
        <f t="shared" si="1"/>
        <v>304.33600000000001</v>
      </c>
      <c r="F73" s="89">
        <f t="shared" si="0"/>
        <v>240.90299999999999</v>
      </c>
      <c r="G73" s="89">
        <f t="shared" si="0"/>
        <v>240.90299999999999</v>
      </c>
      <c r="H73" s="85">
        <v>240903</v>
      </c>
      <c r="I73" s="85">
        <v>240903</v>
      </c>
      <c r="J73" s="57"/>
    </row>
    <row r="74" spans="1:10" ht="45" outlineLevel="3">
      <c r="A74" s="86" t="s">
        <v>226</v>
      </c>
      <c r="B74" s="87" t="s">
        <v>280</v>
      </c>
      <c r="C74" s="87" t="s">
        <v>227</v>
      </c>
      <c r="D74" s="88">
        <v>177133.37</v>
      </c>
      <c r="E74" s="89">
        <f t="shared" si="1"/>
        <v>177.13336999999999</v>
      </c>
      <c r="F74" s="89">
        <f t="shared" si="0"/>
        <v>175.70065</v>
      </c>
      <c r="G74" s="89">
        <f t="shared" si="0"/>
        <v>177.38638</v>
      </c>
      <c r="H74" s="85">
        <v>175700.65</v>
      </c>
      <c r="I74" s="85">
        <v>177386.38</v>
      </c>
      <c r="J74" s="57"/>
    </row>
    <row r="75" spans="1:10" outlineLevel="3">
      <c r="A75" s="86" t="s">
        <v>235</v>
      </c>
      <c r="B75" s="87" t="s">
        <v>280</v>
      </c>
      <c r="C75" s="87" t="s">
        <v>236</v>
      </c>
      <c r="D75" s="88">
        <v>2920</v>
      </c>
      <c r="E75" s="89">
        <f t="shared" si="1"/>
        <v>2.92</v>
      </c>
      <c r="F75" s="89">
        <f t="shared" si="0"/>
        <v>0</v>
      </c>
      <c r="G75" s="89">
        <f t="shared" si="0"/>
        <v>0</v>
      </c>
      <c r="H75" s="85">
        <v>0</v>
      </c>
      <c r="I75" s="85">
        <v>0</v>
      </c>
      <c r="J75" s="57"/>
    </row>
    <row r="76" spans="1:10" outlineLevel="1">
      <c r="A76" s="86" t="s">
        <v>281</v>
      </c>
      <c r="B76" s="87" t="s">
        <v>282</v>
      </c>
      <c r="C76" s="87" t="s">
        <v>418</v>
      </c>
      <c r="D76" s="88">
        <v>226330</v>
      </c>
      <c r="E76" s="89">
        <f t="shared" si="1"/>
        <v>226.33</v>
      </c>
      <c r="F76" s="89">
        <f t="shared" si="0"/>
        <v>220.25</v>
      </c>
      <c r="G76" s="89">
        <f t="shared" si="0"/>
        <v>220.25</v>
      </c>
      <c r="H76" s="85">
        <v>220250</v>
      </c>
      <c r="I76" s="85">
        <v>220250</v>
      </c>
      <c r="J76" s="57"/>
    </row>
    <row r="77" spans="1:10" ht="45" outlineLevel="2">
      <c r="A77" s="86" t="s">
        <v>273</v>
      </c>
      <c r="B77" s="87" t="s">
        <v>283</v>
      </c>
      <c r="C77" s="87" t="s">
        <v>418</v>
      </c>
      <c r="D77" s="88">
        <v>215300</v>
      </c>
      <c r="E77" s="89">
        <f t="shared" si="1"/>
        <v>215.3</v>
      </c>
      <c r="F77" s="89">
        <f t="shared" si="0"/>
        <v>209.75</v>
      </c>
      <c r="G77" s="89">
        <f t="shared" si="0"/>
        <v>209.75</v>
      </c>
      <c r="H77" s="85">
        <v>209750</v>
      </c>
      <c r="I77" s="85">
        <v>209750</v>
      </c>
      <c r="J77" s="57"/>
    </row>
    <row r="78" spans="1:10" ht="75" outlineLevel="3">
      <c r="A78" s="86" t="s">
        <v>222</v>
      </c>
      <c r="B78" s="87" t="s">
        <v>283</v>
      </c>
      <c r="C78" s="87" t="s">
        <v>223</v>
      </c>
      <c r="D78" s="88">
        <v>215300</v>
      </c>
      <c r="E78" s="89">
        <f t="shared" si="1"/>
        <v>215.3</v>
      </c>
      <c r="F78" s="89">
        <f t="shared" si="0"/>
        <v>209.75</v>
      </c>
      <c r="G78" s="89">
        <f t="shared" si="0"/>
        <v>209.75</v>
      </c>
      <c r="H78" s="85">
        <v>209750</v>
      </c>
      <c r="I78" s="85">
        <v>209750</v>
      </c>
      <c r="J78" s="57"/>
    </row>
    <row r="79" spans="1:10" ht="45" outlineLevel="2">
      <c r="A79" s="86" t="s">
        <v>275</v>
      </c>
      <c r="B79" s="87" t="s">
        <v>284</v>
      </c>
      <c r="C79" s="87" t="s">
        <v>418</v>
      </c>
      <c r="D79" s="88">
        <v>11030</v>
      </c>
      <c r="E79" s="89">
        <f t="shared" si="1"/>
        <v>11.03</v>
      </c>
      <c r="F79" s="89">
        <f t="shared" si="0"/>
        <v>10.5</v>
      </c>
      <c r="G79" s="89">
        <f t="shared" si="0"/>
        <v>10.5</v>
      </c>
      <c r="H79" s="85">
        <v>10500</v>
      </c>
      <c r="I79" s="85">
        <v>10500</v>
      </c>
      <c r="J79" s="57"/>
    </row>
    <row r="80" spans="1:10" ht="75" outlineLevel="3">
      <c r="A80" s="86" t="s">
        <v>222</v>
      </c>
      <c r="B80" s="87" t="s">
        <v>284</v>
      </c>
      <c r="C80" s="87" t="s">
        <v>223</v>
      </c>
      <c r="D80" s="88">
        <v>11030</v>
      </c>
      <c r="E80" s="89">
        <f>D80/1000</f>
        <v>11.03</v>
      </c>
      <c r="F80" s="89">
        <f t="shared" si="0"/>
        <v>10.5</v>
      </c>
      <c r="G80" s="89">
        <f t="shared" si="0"/>
        <v>10.5</v>
      </c>
      <c r="H80" s="85">
        <v>10500</v>
      </c>
      <c r="I80" s="85">
        <v>10500</v>
      </c>
      <c r="J80" s="57"/>
    </row>
  </sheetData>
  <mergeCells count="3">
    <mergeCell ref="A6:E6"/>
    <mergeCell ref="A7:E7"/>
    <mergeCell ref="A8:I8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12"/>
  <sheetViews>
    <sheetView topLeftCell="A106" workbookViewId="0">
      <selection activeCell="L4" sqref="L4"/>
    </sheetView>
  </sheetViews>
  <sheetFormatPr defaultRowHeight="15" outlineLevelRow="6"/>
  <cols>
    <col min="1" max="1" width="40" style="72" customWidth="1"/>
    <col min="2" max="2" width="8.5703125" style="72" customWidth="1"/>
    <col min="3" max="3" width="10.7109375" style="72" customWidth="1"/>
    <col min="4" max="4" width="11.5703125" style="72" customWidth="1"/>
    <col min="5" max="5" width="9" style="72" customWidth="1"/>
    <col min="6" max="6" width="12.85546875" style="72" customWidth="1"/>
    <col min="7" max="8" width="12.85546875" style="72" hidden="1" customWidth="1"/>
    <col min="9" max="11" width="11.7109375" style="72" hidden="1" customWidth="1"/>
    <col min="12" max="14" width="9.140625" style="72"/>
    <col min="15" max="16384" width="9.140625" style="56"/>
  </cols>
  <sheetData>
    <row r="1" spans="1:12" ht="15.75">
      <c r="D1" s="54" t="s">
        <v>285</v>
      </c>
    </row>
    <row r="2" spans="1:12" ht="15.75">
      <c r="D2" s="54" t="s">
        <v>183</v>
      </c>
    </row>
    <row r="3" spans="1:12" ht="15.75">
      <c r="D3" s="149" t="s">
        <v>611</v>
      </c>
    </row>
    <row r="5" spans="1:12">
      <c r="A5" s="182" t="s">
        <v>286</v>
      </c>
      <c r="B5" s="182"/>
      <c r="C5" s="182"/>
      <c r="D5" s="182"/>
      <c r="E5" s="182"/>
      <c r="F5" s="182"/>
      <c r="G5" s="91"/>
      <c r="H5" s="91"/>
      <c r="I5" s="91"/>
      <c r="J5" s="91"/>
      <c r="K5" s="91"/>
      <c r="L5" s="91"/>
    </row>
    <row r="6" spans="1:12" ht="17.25" customHeight="1">
      <c r="A6" s="183" t="s">
        <v>287</v>
      </c>
      <c r="B6" s="183"/>
      <c r="C6" s="183"/>
      <c r="D6" s="183"/>
      <c r="E6" s="183"/>
      <c r="F6" s="183"/>
      <c r="G6" s="92"/>
      <c r="H6" s="92"/>
      <c r="I6" s="92"/>
      <c r="J6" s="92"/>
      <c r="K6" s="92"/>
      <c r="L6" s="91"/>
    </row>
    <row r="7" spans="1:12" ht="12" customHeight="1">
      <c r="A7" s="184"/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91"/>
    </row>
    <row r="8" spans="1:12" ht="50.25" customHeight="1">
      <c r="A8" s="74" t="s">
        <v>186</v>
      </c>
      <c r="B8" s="74" t="s">
        <v>288</v>
      </c>
      <c r="C8" s="74" t="s">
        <v>289</v>
      </c>
      <c r="D8" s="74" t="s">
        <v>409</v>
      </c>
      <c r="E8" s="74" t="s">
        <v>213</v>
      </c>
      <c r="F8" s="75" t="s">
        <v>188</v>
      </c>
      <c r="G8" s="75" t="s">
        <v>214</v>
      </c>
      <c r="H8" s="75" t="s">
        <v>215</v>
      </c>
      <c r="I8" s="74"/>
      <c r="J8" s="74"/>
      <c r="K8" s="74"/>
      <c r="L8" s="91"/>
    </row>
    <row r="9" spans="1:12" ht="57">
      <c r="A9" s="81" t="s">
        <v>290</v>
      </c>
      <c r="B9" s="82" t="s">
        <v>291</v>
      </c>
      <c r="C9" s="82" t="s">
        <v>414</v>
      </c>
      <c r="D9" s="82" t="s">
        <v>216</v>
      </c>
      <c r="E9" s="82" t="s">
        <v>418</v>
      </c>
      <c r="F9" s="93">
        <f>I9/1000+65.8</f>
        <v>6762.6108400000003</v>
      </c>
      <c r="G9" s="93">
        <f>J9/1000</f>
        <v>6495.2</v>
      </c>
      <c r="H9" s="93">
        <f>K9/1000</f>
        <v>6535.9</v>
      </c>
      <c r="I9" s="88">
        <v>6696810.8399999999</v>
      </c>
      <c r="J9" s="88">
        <v>6495200</v>
      </c>
      <c r="K9" s="88">
        <v>6535900</v>
      </c>
      <c r="L9" s="91"/>
    </row>
    <row r="10" spans="1:12" ht="28.5" outlineLevel="1">
      <c r="A10" s="81" t="s">
        <v>292</v>
      </c>
      <c r="B10" s="87" t="s">
        <v>291</v>
      </c>
      <c r="C10" s="87" t="s">
        <v>293</v>
      </c>
      <c r="D10" s="87" t="s">
        <v>216</v>
      </c>
      <c r="E10" s="87" t="s">
        <v>418</v>
      </c>
      <c r="F10" s="93">
        <v>2272.1</v>
      </c>
      <c r="G10" s="94">
        <f t="shared" ref="F10:H80" si="0">J10/1000</f>
        <v>2399.5290399999999</v>
      </c>
      <c r="H10" s="94">
        <f t="shared" si="0"/>
        <v>2554.41113</v>
      </c>
      <c r="I10" s="88">
        <f>2275833.21-3662.01</f>
        <v>2272171.2000000002</v>
      </c>
      <c r="J10" s="88">
        <v>2399529.04</v>
      </c>
      <c r="K10" s="88">
        <v>2554411.13</v>
      </c>
      <c r="L10" s="91"/>
    </row>
    <row r="11" spans="1:12" ht="45" outlineLevel="2">
      <c r="A11" s="86" t="s">
        <v>294</v>
      </c>
      <c r="B11" s="87" t="s">
        <v>291</v>
      </c>
      <c r="C11" s="87" t="s">
        <v>295</v>
      </c>
      <c r="D11" s="87" t="s">
        <v>216</v>
      </c>
      <c r="E11" s="87" t="s">
        <v>418</v>
      </c>
      <c r="F11" s="152">
        <f t="shared" si="0"/>
        <v>505.77499999999998</v>
      </c>
      <c r="G11" s="94">
        <f t="shared" si="0"/>
        <v>505.77499999999998</v>
      </c>
      <c r="H11" s="94">
        <f t="shared" si="0"/>
        <v>505.77499999999998</v>
      </c>
      <c r="I11" s="88">
        <v>505775</v>
      </c>
      <c r="J11" s="88">
        <v>505775</v>
      </c>
      <c r="K11" s="88">
        <v>505775</v>
      </c>
      <c r="L11" s="91"/>
    </row>
    <row r="12" spans="1:12" ht="90" outlineLevel="3">
      <c r="A12" s="86" t="s">
        <v>620</v>
      </c>
      <c r="B12" s="87" t="s">
        <v>291</v>
      </c>
      <c r="C12" s="87" t="s">
        <v>295</v>
      </c>
      <c r="D12" s="87" t="s">
        <v>217</v>
      </c>
      <c r="E12" s="87" t="s">
        <v>418</v>
      </c>
      <c r="F12" s="94">
        <f t="shared" si="0"/>
        <v>505.77499999999998</v>
      </c>
      <c r="G12" s="94">
        <f t="shared" si="0"/>
        <v>505.77499999999998</v>
      </c>
      <c r="H12" s="94">
        <f t="shared" si="0"/>
        <v>505.77499999999998</v>
      </c>
      <c r="I12" s="88">
        <v>505775</v>
      </c>
      <c r="J12" s="88">
        <v>505775</v>
      </c>
      <c r="K12" s="88">
        <v>505775</v>
      </c>
      <c r="L12" s="91"/>
    </row>
    <row r="13" spans="1:12" ht="60" outlineLevel="4">
      <c r="A13" s="86" t="s">
        <v>296</v>
      </c>
      <c r="B13" s="87" t="s">
        <v>291</v>
      </c>
      <c r="C13" s="87" t="s">
        <v>295</v>
      </c>
      <c r="D13" s="87" t="s">
        <v>219</v>
      </c>
      <c r="E13" s="87" t="s">
        <v>418</v>
      </c>
      <c r="F13" s="94">
        <f t="shared" si="0"/>
        <v>505.77499999999998</v>
      </c>
      <c r="G13" s="94">
        <f t="shared" si="0"/>
        <v>505.77499999999998</v>
      </c>
      <c r="H13" s="94">
        <f t="shared" si="0"/>
        <v>505.77499999999998</v>
      </c>
      <c r="I13" s="88">
        <v>505775</v>
      </c>
      <c r="J13" s="88">
        <v>505775</v>
      </c>
      <c r="K13" s="88">
        <v>505775</v>
      </c>
      <c r="L13" s="91"/>
    </row>
    <row r="14" spans="1:12" ht="24.75" customHeight="1" outlineLevel="5">
      <c r="A14" s="86" t="s">
        <v>297</v>
      </c>
      <c r="B14" s="87" t="s">
        <v>291</v>
      </c>
      <c r="C14" s="87" t="s">
        <v>295</v>
      </c>
      <c r="D14" s="87" t="s">
        <v>221</v>
      </c>
      <c r="E14" s="87" t="s">
        <v>418</v>
      </c>
      <c r="F14" s="94">
        <f t="shared" si="0"/>
        <v>505.77499999999998</v>
      </c>
      <c r="G14" s="94">
        <f t="shared" si="0"/>
        <v>505.77499999999998</v>
      </c>
      <c r="H14" s="94">
        <f t="shared" si="0"/>
        <v>505.77499999999998</v>
      </c>
      <c r="I14" s="88">
        <v>505775</v>
      </c>
      <c r="J14" s="88">
        <v>505775</v>
      </c>
      <c r="K14" s="88">
        <v>505775</v>
      </c>
      <c r="L14" s="91"/>
    </row>
    <row r="15" spans="1:12" ht="90" outlineLevel="6">
      <c r="A15" s="86" t="s">
        <v>298</v>
      </c>
      <c r="B15" s="87" t="s">
        <v>291</v>
      </c>
      <c r="C15" s="87" t="s">
        <v>295</v>
      </c>
      <c r="D15" s="87" t="s">
        <v>221</v>
      </c>
      <c r="E15" s="87" t="s">
        <v>223</v>
      </c>
      <c r="F15" s="94">
        <f t="shared" si="0"/>
        <v>505.77499999999998</v>
      </c>
      <c r="G15" s="94">
        <f t="shared" si="0"/>
        <v>505.77499999999998</v>
      </c>
      <c r="H15" s="94">
        <f t="shared" si="0"/>
        <v>505.77499999999998</v>
      </c>
      <c r="I15" s="88">
        <v>505775</v>
      </c>
      <c r="J15" s="88">
        <v>505775</v>
      </c>
      <c r="K15" s="88">
        <v>505775</v>
      </c>
      <c r="L15" s="91"/>
    </row>
    <row r="16" spans="1:12" ht="75" outlineLevel="2">
      <c r="A16" s="86" t="s">
        <v>299</v>
      </c>
      <c r="B16" s="87" t="s">
        <v>291</v>
      </c>
      <c r="C16" s="87" t="s">
        <v>300</v>
      </c>
      <c r="D16" s="87" t="s">
        <v>216</v>
      </c>
      <c r="E16" s="87" t="s">
        <v>418</v>
      </c>
      <c r="F16" s="152">
        <f t="shared" si="0"/>
        <v>1404.1492000000001</v>
      </c>
      <c r="G16" s="94">
        <f t="shared" si="0"/>
        <v>1385.8670400000001</v>
      </c>
      <c r="H16" s="94">
        <f t="shared" si="0"/>
        <v>1389.07413</v>
      </c>
      <c r="I16" s="88">
        <f>I17</f>
        <v>1404149.2</v>
      </c>
      <c r="J16" s="88">
        <v>1385867.04</v>
      </c>
      <c r="K16" s="88">
        <v>1389074.13</v>
      </c>
      <c r="L16" s="91"/>
    </row>
    <row r="17" spans="1:12" ht="90" outlineLevel="3">
      <c r="A17" s="86" t="s">
        <v>620</v>
      </c>
      <c r="B17" s="87" t="s">
        <v>291</v>
      </c>
      <c r="C17" s="87" t="s">
        <v>300</v>
      </c>
      <c r="D17" s="87" t="s">
        <v>217</v>
      </c>
      <c r="E17" s="87" t="s">
        <v>418</v>
      </c>
      <c r="F17" s="94">
        <f t="shared" si="0"/>
        <v>1404.1492000000001</v>
      </c>
      <c r="G17" s="94">
        <f t="shared" si="0"/>
        <v>1385.8670400000001</v>
      </c>
      <c r="H17" s="94">
        <f t="shared" si="0"/>
        <v>1389.07413</v>
      </c>
      <c r="I17" s="88">
        <f>I18</f>
        <v>1404149.2</v>
      </c>
      <c r="J17" s="88">
        <v>1385867.04</v>
      </c>
      <c r="K17" s="88">
        <v>1389074.13</v>
      </c>
      <c r="L17" s="91"/>
    </row>
    <row r="18" spans="1:12" ht="60" outlineLevel="4">
      <c r="A18" s="86" t="s">
        <v>296</v>
      </c>
      <c r="B18" s="87" t="s">
        <v>291</v>
      </c>
      <c r="C18" s="87" t="s">
        <v>300</v>
      </c>
      <c r="D18" s="87" t="s">
        <v>219</v>
      </c>
      <c r="E18" s="87" t="s">
        <v>418</v>
      </c>
      <c r="F18" s="94">
        <f t="shared" si="0"/>
        <v>1404.1492000000001</v>
      </c>
      <c r="G18" s="94">
        <f t="shared" si="0"/>
        <v>1385.8670400000001</v>
      </c>
      <c r="H18" s="94">
        <f t="shared" si="0"/>
        <v>1389.07413</v>
      </c>
      <c r="I18" s="88">
        <f>I19</f>
        <v>1404149.2</v>
      </c>
      <c r="J18" s="88">
        <v>1385867.04</v>
      </c>
      <c r="K18" s="88">
        <v>1389074.13</v>
      </c>
      <c r="L18" s="91"/>
    </row>
    <row r="19" spans="1:12" outlineLevel="5">
      <c r="A19" s="86" t="s">
        <v>301</v>
      </c>
      <c r="B19" s="87" t="s">
        <v>291</v>
      </c>
      <c r="C19" s="87" t="s">
        <v>300</v>
      </c>
      <c r="D19" s="87" t="s">
        <v>225</v>
      </c>
      <c r="E19" s="87" t="s">
        <v>418</v>
      </c>
      <c r="F19" s="94">
        <f t="shared" si="0"/>
        <v>1404.1492000000001</v>
      </c>
      <c r="G19" s="94">
        <f t="shared" si="0"/>
        <v>1385.8670400000001</v>
      </c>
      <c r="H19" s="94">
        <f t="shared" si="0"/>
        <v>1389.07413</v>
      </c>
      <c r="I19" s="88">
        <f>1407811.21-3662.01</f>
        <v>1404149.2</v>
      </c>
      <c r="J19" s="88">
        <v>1385867.04</v>
      </c>
      <c r="K19" s="88">
        <v>1389074.13</v>
      </c>
      <c r="L19" s="91"/>
    </row>
    <row r="20" spans="1:12" ht="90" outlineLevel="6">
      <c r="A20" s="86" t="s">
        <v>298</v>
      </c>
      <c r="B20" s="87" t="s">
        <v>291</v>
      </c>
      <c r="C20" s="87" t="s">
        <v>300</v>
      </c>
      <c r="D20" s="87" t="s">
        <v>225</v>
      </c>
      <c r="E20" s="87" t="s">
        <v>223</v>
      </c>
      <c r="F20" s="94">
        <f t="shared" si="0"/>
        <v>1070.537</v>
      </c>
      <c r="G20" s="94">
        <f t="shared" si="0"/>
        <v>1070.537</v>
      </c>
      <c r="H20" s="94">
        <f t="shared" si="0"/>
        <v>1070.537</v>
      </c>
      <c r="I20" s="88">
        <v>1070537</v>
      </c>
      <c r="J20" s="88">
        <v>1070537</v>
      </c>
      <c r="K20" s="88">
        <v>1070537</v>
      </c>
      <c r="L20" s="91"/>
    </row>
    <row r="21" spans="1:12" ht="45" outlineLevel="6">
      <c r="A21" s="86" t="s">
        <v>302</v>
      </c>
      <c r="B21" s="87" t="s">
        <v>291</v>
      </c>
      <c r="C21" s="87" t="s">
        <v>300</v>
      </c>
      <c r="D21" s="87" t="s">
        <v>225</v>
      </c>
      <c r="E21" s="87" t="s">
        <v>227</v>
      </c>
      <c r="F21" s="94">
        <f t="shared" si="0"/>
        <v>333.61220000000003</v>
      </c>
      <c r="G21" s="94">
        <f t="shared" si="0"/>
        <v>315.33004</v>
      </c>
      <c r="H21" s="94">
        <f t="shared" si="0"/>
        <v>318.53712999999999</v>
      </c>
      <c r="I21" s="88">
        <f>337274.21-3662.01</f>
        <v>333612.2</v>
      </c>
      <c r="J21" s="88">
        <v>315330.03999999998</v>
      </c>
      <c r="K21" s="88">
        <v>318537.13</v>
      </c>
      <c r="L21" s="91"/>
    </row>
    <row r="22" spans="1:12" outlineLevel="2">
      <c r="A22" s="86" t="s">
        <v>303</v>
      </c>
      <c r="B22" s="87" t="s">
        <v>291</v>
      </c>
      <c r="C22" s="87" t="s">
        <v>304</v>
      </c>
      <c r="D22" s="87" t="s">
        <v>216</v>
      </c>
      <c r="E22" s="87" t="s">
        <v>418</v>
      </c>
      <c r="F22" s="152">
        <f t="shared" si="0"/>
        <v>2</v>
      </c>
      <c r="G22" s="94">
        <f t="shared" si="0"/>
        <v>2</v>
      </c>
      <c r="H22" s="94">
        <f t="shared" si="0"/>
        <v>2</v>
      </c>
      <c r="I22" s="88">
        <v>2000</v>
      </c>
      <c r="J22" s="88">
        <v>2000</v>
      </c>
      <c r="K22" s="88">
        <v>2000</v>
      </c>
      <c r="L22" s="91"/>
    </row>
    <row r="23" spans="1:12" ht="90" outlineLevel="3">
      <c r="A23" s="86" t="s">
        <v>620</v>
      </c>
      <c r="B23" s="87" t="s">
        <v>291</v>
      </c>
      <c r="C23" s="87" t="s">
        <v>304</v>
      </c>
      <c r="D23" s="87" t="s">
        <v>217</v>
      </c>
      <c r="E23" s="87" t="s">
        <v>418</v>
      </c>
      <c r="F23" s="94">
        <f t="shared" si="0"/>
        <v>2</v>
      </c>
      <c r="G23" s="94">
        <f t="shared" si="0"/>
        <v>2</v>
      </c>
      <c r="H23" s="94">
        <f t="shared" si="0"/>
        <v>2</v>
      </c>
      <c r="I23" s="88">
        <v>2000</v>
      </c>
      <c r="J23" s="88">
        <v>2000</v>
      </c>
      <c r="K23" s="88">
        <v>2000</v>
      </c>
      <c r="L23" s="91"/>
    </row>
    <row r="24" spans="1:12" outlineLevel="4">
      <c r="A24" s="86" t="s">
        <v>305</v>
      </c>
      <c r="B24" s="87" t="s">
        <v>291</v>
      </c>
      <c r="C24" s="87" t="s">
        <v>304</v>
      </c>
      <c r="D24" s="87" t="s">
        <v>232</v>
      </c>
      <c r="E24" s="87" t="s">
        <v>418</v>
      </c>
      <c r="F24" s="94">
        <f t="shared" si="0"/>
        <v>2</v>
      </c>
      <c r="G24" s="94">
        <f t="shared" si="0"/>
        <v>2</v>
      </c>
      <c r="H24" s="94">
        <f t="shared" si="0"/>
        <v>2</v>
      </c>
      <c r="I24" s="88">
        <v>2000</v>
      </c>
      <c r="J24" s="88">
        <v>2000</v>
      </c>
      <c r="K24" s="88">
        <v>2000</v>
      </c>
      <c r="L24" s="91"/>
    </row>
    <row r="25" spans="1:12" ht="30" outlineLevel="5">
      <c r="A25" s="86" t="s">
        <v>306</v>
      </c>
      <c r="B25" s="87" t="s">
        <v>291</v>
      </c>
      <c r="C25" s="87" t="s">
        <v>304</v>
      </c>
      <c r="D25" s="87" t="s">
        <v>234</v>
      </c>
      <c r="E25" s="87" t="s">
        <v>418</v>
      </c>
      <c r="F25" s="94">
        <f t="shared" si="0"/>
        <v>2</v>
      </c>
      <c r="G25" s="94">
        <f t="shared" si="0"/>
        <v>2</v>
      </c>
      <c r="H25" s="94">
        <f t="shared" si="0"/>
        <v>2</v>
      </c>
      <c r="I25" s="88">
        <v>2000</v>
      </c>
      <c r="J25" s="88">
        <v>2000</v>
      </c>
      <c r="K25" s="88">
        <v>2000</v>
      </c>
      <c r="L25" s="91"/>
    </row>
    <row r="26" spans="1:12" outlineLevel="6">
      <c r="A26" s="86" t="s">
        <v>307</v>
      </c>
      <c r="B26" s="87" t="s">
        <v>291</v>
      </c>
      <c r="C26" s="87" t="s">
        <v>304</v>
      </c>
      <c r="D26" s="87" t="s">
        <v>234</v>
      </c>
      <c r="E26" s="87" t="s">
        <v>236</v>
      </c>
      <c r="F26" s="94">
        <f t="shared" si="0"/>
        <v>2</v>
      </c>
      <c r="G26" s="94">
        <f t="shared" si="0"/>
        <v>2</v>
      </c>
      <c r="H26" s="94">
        <f t="shared" si="0"/>
        <v>2</v>
      </c>
      <c r="I26" s="88">
        <v>2000</v>
      </c>
      <c r="J26" s="88">
        <v>2000</v>
      </c>
      <c r="K26" s="88">
        <v>2000</v>
      </c>
      <c r="L26" s="91"/>
    </row>
    <row r="27" spans="1:12" ht="30" outlineLevel="2">
      <c r="A27" s="86" t="s">
        <v>308</v>
      </c>
      <c r="B27" s="87" t="s">
        <v>291</v>
      </c>
      <c r="C27" s="87" t="s">
        <v>309</v>
      </c>
      <c r="D27" s="87" t="s">
        <v>216</v>
      </c>
      <c r="E27" s="87" t="s">
        <v>418</v>
      </c>
      <c r="F27" s="152">
        <f t="shared" si="0"/>
        <v>360.24700000000001</v>
      </c>
      <c r="G27" s="94">
        <f t="shared" si="0"/>
        <v>505.887</v>
      </c>
      <c r="H27" s="94">
        <f t="shared" si="0"/>
        <v>657.56200000000001</v>
      </c>
      <c r="I27" s="88">
        <v>360247</v>
      </c>
      <c r="J27" s="88">
        <v>505887</v>
      </c>
      <c r="K27" s="88">
        <v>657562</v>
      </c>
      <c r="L27" s="91"/>
    </row>
    <row r="28" spans="1:12" ht="90" outlineLevel="3">
      <c r="A28" s="86" t="s">
        <v>620</v>
      </c>
      <c r="B28" s="87" t="s">
        <v>291</v>
      </c>
      <c r="C28" s="87" t="s">
        <v>309</v>
      </c>
      <c r="D28" s="87" t="s">
        <v>217</v>
      </c>
      <c r="E28" s="87" t="s">
        <v>418</v>
      </c>
      <c r="F28" s="94">
        <f t="shared" si="0"/>
        <v>360.24700000000001</v>
      </c>
      <c r="G28" s="94">
        <f t="shared" si="0"/>
        <v>505.887</v>
      </c>
      <c r="H28" s="94">
        <f t="shared" si="0"/>
        <v>657.56200000000001</v>
      </c>
      <c r="I28" s="88">
        <v>360247</v>
      </c>
      <c r="J28" s="88">
        <v>505887</v>
      </c>
      <c r="K28" s="88">
        <v>657562</v>
      </c>
      <c r="L28" s="91"/>
    </row>
    <row r="29" spans="1:12" ht="30" outlineLevel="4">
      <c r="A29" s="86" t="s">
        <v>310</v>
      </c>
      <c r="B29" s="87" t="s">
        <v>291</v>
      </c>
      <c r="C29" s="87" t="s">
        <v>309</v>
      </c>
      <c r="D29" s="87" t="s">
        <v>237</v>
      </c>
      <c r="E29" s="87" t="s">
        <v>418</v>
      </c>
      <c r="F29" s="94">
        <f t="shared" si="0"/>
        <v>360.24700000000001</v>
      </c>
      <c r="G29" s="94">
        <f t="shared" si="0"/>
        <v>356.24700000000001</v>
      </c>
      <c r="H29" s="94">
        <f t="shared" si="0"/>
        <v>356.24700000000001</v>
      </c>
      <c r="I29" s="88">
        <v>360247</v>
      </c>
      <c r="J29" s="88">
        <v>356247</v>
      </c>
      <c r="K29" s="88">
        <v>356247</v>
      </c>
      <c r="L29" s="91"/>
    </row>
    <row r="30" spans="1:12" ht="45" outlineLevel="5">
      <c r="A30" s="86" t="s">
        <v>311</v>
      </c>
      <c r="B30" s="87" t="s">
        <v>291</v>
      </c>
      <c r="C30" s="87" t="s">
        <v>309</v>
      </c>
      <c r="D30" s="87" t="s">
        <v>239</v>
      </c>
      <c r="E30" s="87" t="s">
        <v>418</v>
      </c>
      <c r="F30" s="94">
        <f t="shared" si="0"/>
        <v>360.24700000000001</v>
      </c>
      <c r="G30" s="94">
        <f t="shared" si="0"/>
        <v>356.24700000000001</v>
      </c>
      <c r="H30" s="94">
        <f t="shared" si="0"/>
        <v>356.24700000000001</v>
      </c>
      <c r="I30" s="88">
        <v>360247</v>
      </c>
      <c r="J30" s="88">
        <v>356247</v>
      </c>
      <c r="K30" s="88">
        <v>356247</v>
      </c>
      <c r="L30" s="91"/>
    </row>
    <row r="31" spans="1:12" ht="90" outlineLevel="6">
      <c r="A31" s="86" t="s">
        <v>298</v>
      </c>
      <c r="B31" s="87" t="s">
        <v>291</v>
      </c>
      <c r="C31" s="87" t="s">
        <v>309</v>
      </c>
      <c r="D31" s="87" t="s">
        <v>239</v>
      </c>
      <c r="E31" s="87" t="s">
        <v>223</v>
      </c>
      <c r="F31" s="94">
        <f t="shared" si="0"/>
        <v>341.74700000000001</v>
      </c>
      <c r="G31" s="94">
        <f t="shared" si="0"/>
        <v>341.74700000000001</v>
      </c>
      <c r="H31" s="94">
        <f t="shared" si="0"/>
        <v>341.74700000000001</v>
      </c>
      <c r="I31" s="88">
        <v>341747</v>
      </c>
      <c r="J31" s="88">
        <v>341747</v>
      </c>
      <c r="K31" s="88">
        <v>341747</v>
      </c>
      <c r="L31" s="91"/>
    </row>
    <row r="32" spans="1:12" outlineLevel="6">
      <c r="A32" s="86" t="s">
        <v>307</v>
      </c>
      <c r="B32" s="87" t="s">
        <v>291</v>
      </c>
      <c r="C32" s="87" t="s">
        <v>309</v>
      </c>
      <c r="D32" s="87" t="s">
        <v>239</v>
      </c>
      <c r="E32" s="87" t="s">
        <v>236</v>
      </c>
      <c r="F32" s="94">
        <f t="shared" si="0"/>
        <v>18.5</v>
      </c>
      <c r="G32" s="94">
        <f t="shared" si="0"/>
        <v>14.5</v>
      </c>
      <c r="H32" s="94">
        <f t="shared" si="0"/>
        <v>14.5</v>
      </c>
      <c r="I32" s="88">
        <v>18500</v>
      </c>
      <c r="J32" s="88">
        <v>14500</v>
      </c>
      <c r="K32" s="88">
        <v>14500</v>
      </c>
      <c r="L32" s="91"/>
    </row>
    <row r="33" spans="1:12" outlineLevel="4">
      <c r="A33" s="86" t="s">
        <v>312</v>
      </c>
      <c r="B33" s="87" t="s">
        <v>291</v>
      </c>
      <c r="C33" s="87" t="s">
        <v>309</v>
      </c>
      <c r="D33" s="87" t="s">
        <v>245</v>
      </c>
      <c r="E33" s="87" t="s">
        <v>418</v>
      </c>
      <c r="F33" s="94">
        <f t="shared" si="0"/>
        <v>0</v>
      </c>
      <c r="G33" s="94">
        <f t="shared" si="0"/>
        <v>149.63999999999999</v>
      </c>
      <c r="H33" s="94">
        <f t="shared" si="0"/>
        <v>301.315</v>
      </c>
      <c r="I33" s="88">
        <v>0</v>
      </c>
      <c r="J33" s="88">
        <v>149640</v>
      </c>
      <c r="K33" s="88">
        <v>301315</v>
      </c>
      <c r="L33" s="91"/>
    </row>
    <row r="34" spans="1:12" outlineLevel="6">
      <c r="A34" s="86" t="s">
        <v>307</v>
      </c>
      <c r="B34" s="87" t="s">
        <v>291</v>
      </c>
      <c r="C34" s="87" t="s">
        <v>309</v>
      </c>
      <c r="D34" s="87" t="s">
        <v>245</v>
      </c>
      <c r="E34" s="87" t="s">
        <v>236</v>
      </c>
      <c r="F34" s="94">
        <f t="shared" si="0"/>
        <v>0</v>
      </c>
      <c r="G34" s="94">
        <f t="shared" si="0"/>
        <v>149.63999999999999</v>
      </c>
      <c r="H34" s="94">
        <f t="shared" si="0"/>
        <v>301.315</v>
      </c>
      <c r="I34" s="88">
        <v>0</v>
      </c>
      <c r="J34" s="88">
        <v>149640</v>
      </c>
      <c r="K34" s="88">
        <v>301315</v>
      </c>
      <c r="L34" s="91"/>
    </row>
    <row r="35" spans="1:12" outlineLevel="1">
      <c r="A35" s="81" t="s">
        <v>313</v>
      </c>
      <c r="B35" s="87" t="s">
        <v>291</v>
      </c>
      <c r="C35" s="87" t="s">
        <v>314</v>
      </c>
      <c r="D35" s="87" t="s">
        <v>216</v>
      </c>
      <c r="E35" s="87" t="s">
        <v>418</v>
      </c>
      <c r="F35" s="93">
        <f t="shared" si="0"/>
        <v>90.1</v>
      </c>
      <c r="G35" s="94">
        <f t="shared" si="0"/>
        <v>90.1</v>
      </c>
      <c r="H35" s="94">
        <f t="shared" si="0"/>
        <v>90.1</v>
      </c>
      <c r="I35" s="88">
        <v>90100</v>
      </c>
      <c r="J35" s="88">
        <v>90100</v>
      </c>
      <c r="K35" s="88">
        <v>90100</v>
      </c>
      <c r="L35" s="91"/>
    </row>
    <row r="36" spans="1:12" ht="30" outlineLevel="2">
      <c r="A36" s="86" t="s">
        <v>315</v>
      </c>
      <c r="B36" s="87" t="s">
        <v>291</v>
      </c>
      <c r="C36" s="87" t="s">
        <v>316</v>
      </c>
      <c r="D36" s="87" t="s">
        <v>216</v>
      </c>
      <c r="E36" s="87" t="s">
        <v>418</v>
      </c>
      <c r="F36" s="94">
        <f t="shared" si="0"/>
        <v>90.1</v>
      </c>
      <c r="G36" s="94">
        <f t="shared" si="0"/>
        <v>90.1</v>
      </c>
      <c r="H36" s="94">
        <f t="shared" si="0"/>
        <v>90.1</v>
      </c>
      <c r="I36" s="88">
        <v>90100</v>
      </c>
      <c r="J36" s="88">
        <v>90100</v>
      </c>
      <c r="K36" s="88">
        <v>90100</v>
      </c>
      <c r="L36" s="91"/>
    </row>
    <row r="37" spans="1:12" ht="90" outlineLevel="3">
      <c r="A37" s="86" t="s">
        <v>620</v>
      </c>
      <c r="B37" s="87" t="s">
        <v>291</v>
      </c>
      <c r="C37" s="87" t="s">
        <v>316</v>
      </c>
      <c r="D37" s="87" t="s">
        <v>217</v>
      </c>
      <c r="E37" s="87" t="s">
        <v>418</v>
      </c>
      <c r="F37" s="94">
        <f t="shared" si="0"/>
        <v>90.1</v>
      </c>
      <c r="G37" s="94">
        <f t="shared" si="0"/>
        <v>90.1</v>
      </c>
      <c r="H37" s="94">
        <f t="shared" si="0"/>
        <v>90.1</v>
      </c>
      <c r="I37" s="88">
        <v>90100</v>
      </c>
      <c r="J37" s="88">
        <v>90100</v>
      </c>
      <c r="K37" s="88">
        <v>90100</v>
      </c>
      <c r="L37" s="91"/>
    </row>
    <row r="38" spans="1:12" ht="30" outlineLevel="4">
      <c r="A38" s="86" t="s">
        <v>317</v>
      </c>
      <c r="B38" s="87" t="s">
        <v>291</v>
      </c>
      <c r="C38" s="87" t="s">
        <v>316</v>
      </c>
      <c r="D38" s="87" t="s">
        <v>241</v>
      </c>
      <c r="E38" s="87" t="s">
        <v>418</v>
      </c>
      <c r="F38" s="94">
        <f t="shared" si="0"/>
        <v>90.1</v>
      </c>
      <c r="G38" s="94">
        <f t="shared" si="0"/>
        <v>90.1</v>
      </c>
      <c r="H38" s="94">
        <f t="shared" si="0"/>
        <v>90.1</v>
      </c>
      <c r="I38" s="88">
        <v>90100</v>
      </c>
      <c r="J38" s="88">
        <v>90100</v>
      </c>
      <c r="K38" s="88">
        <v>90100</v>
      </c>
      <c r="L38" s="91"/>
    </row>
    <row r="39" spans="1:12" ht="45" outlineLevel="5">
      <c r="A39" s="86" t="s">
        <v>318</v>
      </c>
      <c r="B39" s="87" t="s">
        <v>291</v>
      </c>
      <c r="C39" s="87" t="s">
        <v>316</v>
      </c>
      <c r="D39" s="87" t="s">
        <v>243</v>
      </c>
      <c r="E39" s="87" t="s">
        <v>418</v>
      </c>
      <c r="F39" s="94">
        <f t="shared" si="0"/>
        <v>90.1</v>
      </c>
      <c r="G39" s="94">
        <f t="shared" si="0"/>
        <v>90.1</v>
      </c>
      <c r="H39" s="94">
        <f t="shared" si="0"/>
        <v>90.1</v>
      </c>
      <c r="I39" s="88">
        <v>90100</v>
      </c>
      <c r="J39" s="88">
        <v>90100</v>
      </c>
      <c r="K39" s="88">
        <v>90100</v>
      </c>
      <c r="L39" s="91"/>
    </row>
    <row r="40" spans="1:12" ht="90" outlineLevel="6">
      <c r="A40" s="86" t="s">
        <v>298</v>
      </c>
      <c r="B40" s="87" t="s">
        <v>291</v>
      </c>
      <c r="C40" s="87" t="s">
        <v>316</v>
      </c>
      <c r="D40" s="87" t="s">
        <v>243</v>
      </c>
      <c r="E40" s="87" t="s">
        <v>223</v>
      </c>
      <c r="F40" s="94">
        <f t="shared" si="0"/>
        <v>84.114999999999995</v>
      </c>
      <c r="G40" s="94">
        <f t="shared" si="0"/>
        <v>84.114999999999995</v>
      </c>
      <c r="H40" s="94">
        <f t="shared" si="0"/>
        <v>84.114999999999995</v>
      </c>
      <c r="I40" s="88">
        <v>84115</v>
      </c>
      <c r="J40" s="88">
        <v>84115</v>
      </c>
      <c r="K40" s="88">
        <v>84115</v>
      </c>
      <c r="L40" s="91"/>
    </row>
    <row r="41" spans="1:12" ht="45" outlineLevel="6">
      <c r="A41" s="86" t="s">
        <v>302</v>
      </c>
      <c r="B41" s="87" t="s">
        <v>291</v>
      </c>
      <c r="C41" s="87" t="s">
        <v>316</v>
      </c>
      <c r="D41" s="87" t="s">
        <v>243</v>
      </c>
      <c r="E41" s="87" t="s">
        <v>227</v>
      </c>
      <c r="F41" s="94">
        <f t="shared" si="0"/>
        <v>5.9850000000000003</v>
      </c>
      <c r="G41" s="94">
        <f t="shared" si="0"/>
        <v>5.9850000000000003</v>
      </c>
      <c r="H41" s="94">
        <f t="shared" si="0"/>
        <v>5.9850000000000003</v>
      </c>
      <c r="I41" s="88">
        <v>5985</v>
      </c>
      <c r="J41" s="88">
        <v>5985</v>
      </c>
      <c r="K41" s="88">
        <v>5985</v>
      </c>
      <c r="L41" s="91"/>
    </row>
    <row r="42" spans="1:12" ht="57" outlineLevel="1">
      <c r="A42" s="81" t="s">
        <v>319</v>
      </c>
      <c r="B42" s="87" t="s">
        <v>291</v>
      </c>
      <c r="C42" s="87" t="s">
        <v>320</v>
      </c>
      <c r="D42" s="87" t="s">
        <v>216</v>
      </c>
      <c r="E42" s="87" t="s">
        <v>418</v>
      </c>
      <c r="F42" s="93">
        <v>1347.1</v>
      </c>
      <c r="G42" s="94">
        <f t="shared" si="0"/>
        <v>1359.8398400000001</v>
      </c>
      <c r="H42" s="94">
        <f t="shared" si="0"/>
        <v>1192.32376</v>
      </c>
      <c r="I42" s="88">
        <v>1390750</v>
      </c>
      <c r="J42" s="88">
        <v>1359839.84</v>
      </c>
      <c r="K42" s="88">
        <v>1192323.76</v>
      </c>
      <c r="L42" s="91"/>
    </row>
    <row r="43" spans="1:12" outlineLevel="2">
      <c r="A43" s="86" t="s">
        <v>321</v>
      </c>
      <c r="B43" s="87" t="s">
        <v>291</v>
      </c>
      <c r="C43" s="87" t="s">
        <v>322</v>
      </c>
      <c r="D43" s="87" t="s">
        <v>216</v>
      </c>
      <c r="E43" s="87" t="s">
        <v>418</v>
      </c>
      <c r="F43" s="94">
        <f>I43/1000-0.7-14-10</f>
        <v>1345.05</v>
      </c>
      <c r="G43" s="94">
        <f t="shared" si="0"/>
        <v>1357.8398400000001</v>
      </c>
      <c r="H43" s="94">
        <f t="shared" si="0"/>
        <v>1190.32376</v>
      </c>
      <c r="I43" s="88">
        <f>I44</f>
        <v>1369750</v>
      </c>
      <c r="J43" s="88">
        <v>1357839.84</v>
      </c>
      <c r="K43" s="88">
        <v>1190323.76</v>
      </c>
      <c r="L43" s="91"/>
    </row>
    <row r="44" spans="1:12" ht="75" outlineLevel="3">
      <c r="A44" s="86" t="s">
        <v>621</v>
      </c>
      <c r="B44" s="87" t="s">
        <v>291</v>
      </c>
      <c r="C44" s="87" t="s">
        <v>322</v>
      </c>
      <c r="D44" s="87" t="s">
        <v>246</v>
      </c>
      <c r="E44" s="87" t="s">
        <v>418</v>
      </c>
      <c r="F44" s="94">
        <f>I44/1000-0.7-14-10</f>
        <v>1345.05</v>
      </c>
      <c r="G44" s="94">
        <f t="shared" si="0"/>
        <v>1357.8398400000001</v>
      </c>
      <c r="H44" s="94">
        <f t="shared" si="0"/>
        <v>1190.32376</v>
      </c>
      <c r="I44" s="88">
        <f>I45</f>
        <v>1369750</v>
      </c>
      <c r="J44" s="88">
        <v>1357839.84</v>
      </c>
      <c r="K44" s="88">
        <v>1190323.76</v>
      </c>
      <c r="L44" s="91"/>
    </row>
    <row r="45" spans="1:12" ht="30" outlineLevel="4">
      <c r="A45" s="86" t="s">
        <v>323</v>
      </c>
      <c r="B45" s="87" t="s">
        <v>291</v>
      </c>
      <c r="C45" s="87" t="s">
        <v>322</v>
      </c>
      <c r="D45" s="87" t="s">
        <v>248</v>
      </c>
      <c r="E45" s="87" t="s">
        <v>418</v>
      </c>
      <c r="F45" s="94">
        <f>I45/1000-0.7-14-10</f>
        <v>1345.05</v>
      </c>
      <c r="G45" s="94">
        <f t="shared" si="0"/>
        <v>1357.8398400000001</v>
      </c>
      <c r="H45" s="94">
        <f t="shared" si="0"/>
        <v>1190.32376</v>
      </c>
      <c r="I45" s="88">
        <f>1388750-19000</f>
        <v>1369750</v>
      </c>
      <c r="J45" s="88">
        <v>1357839.84</v>
      </c>
      <c r="K45" s="88">
        <v>1190323.76</v>
      </c>
      <c r="L45" s="91"/>
    </row>
    <row r="46" spans="1:12" ht="90" outlineLevel="6">
      <c r="A46" s="86" t="s">
        <v>298</v>
      </c>
      <c r="B46" s="87" t="s">
        <v>291</v>
      </c>
      <c r="C46" s="87" t="s">
        <v>322</v>
      </c>
      <c r="D46" s="87" t="s">
        <v>248</v>
      </c>
      <c r="E46" s="87" t="s">
        <v>223</v>
      </c>
      <c r="F46" s="94">
        <f t="shared" si="0"/>
        <v>1167.45</v>
      </c>
      <c r="G46" s="94">
        <f t="shared" si="0"/>
        <v>1048.1579999999999</v>
      </c>
      <c r="H46" s="94">
        <f t="shared" si="0"/>
        <v>896.48299999999995</v>
      </c>
      <c r="I46" s="88">
        <v>1167450</v>
      </c>
      <c r="J46" s="88">
        <v>1048158</v>
      </c>
      <c r="K46" s="88">
        <v>896483</v>
      </c>
      <c r="L46" s="91"/>
    </row>
    <row r="47" spans="1:12" ht="45" outlineLevel="6">
      <c r="A47" s="86" t="s">
        <v>302</v>
      </c>
      <c r="B47" s="87" t="s">
        <v>291</v>
      </c>
      <c r="C47" s="87" t="s">
        <v>322</v>
      </c>
      <c r="D47" s="87" t="s">
        <v>248</v>
      </c>
      <c r="E47" s="87" t="s">
        <v>227</v>
      </c>
      <c r="F47" s="94">
        <f>I47/1000-0.7-14-10</f>
        <v>167.60000000000002</v>
      </c>
      <c r="G47" s="94">
        <f t="shared" si="0"/>
        <v>299.68184000000002</v>
      </c>
      <c r="H47" s="94">
        <f t="shared" si="0"/>
        <v>283.84075999999999</v>
      </c>
      <c r="I47" s="88">
        <f>211300-19000</f>
        <v>192300</v>
      </c>
      <c r="J47" s="88">
        <v>299681.84000000003</v>
      </c>
      <c r="K47" s="88">
        <v>283840.76</v>
      </c>
      <c r="L47" s="91"/>
    </row>
    <row r="48" spans="1:12" outlineLevel="6">
      <c r="A48" s="86" t="s">
        <v>307</v>
      </c>
      <c r="B48" s="87" t="s">
        <v>291</v>
      </c>
      <c r="C48" s="87" t="s">
        <v>322</v>
      </c>
      <c r="D48" s="87" t="s">
        <v>248</v>
      </c>
      <c r="E48" s="87" t="s">
        <v>236</v>
      </c>
      <c r="F48" s="94">
        <f t="shared" si="0"/>
        <v>10</v>
      </c>
      <c r="G48" s="94">
        <f t="shared" si="0"/>
        <v>10</v>
      </c>
      <c r="H48" s="94">
        <f t="shared" si="0"/>
        <v>10</v>
      </c>
      <c r="I48" s="88">
        <v>10000</v>
      </c>
      <c r="J48" s="88">
        <v>10000</v>
      </c>
      <c r="K48" s="88">
        <v>10000</v>
      </c>
      <c r="L48" s="91"/>
    </row>
    <row r="49" spans="1:12" ht="45" outlineLevel="2">
      <c r="A49" s="86" t="s">
        <v>324</v>
      </c>
      <c r="B49" s="87" t="s">
        <v>291</v>
      </c>
      <c r="C49" s="87" t="s">
        <v>325</v>
      </c>
      <c r="D49" s="87" t="s">
        <v>216</v>
      </c>
      <c r="E49" s="87" t="s">
        <v>418</v>
      </c>
      <c r="F49" s="94">
        <f t="shared" si="0"/>
        <v>2</v>
      </c>
      <c r="G49" s="94">
        <f t="shared" si="0"/>
        <v>2</v>
      </c>
      <c r="H49" s="94">
        <f t="shared" si="0"/>
        <v>2</v>
      </c>
      <c r="I49" s="88">
        <v>2000</v>
      </c>
      <c r="J49" s="88">
        <v>2000</v>
      </c>
      <c r="K49" s="88">
        <v>2000</v>
      </c>
      <c r="L49" s="91"/>
    </row>
    <row r="50" spans="1:12" ht="90" outlineLevel="3">
      <c r="A50" s="86" t="s">
        <v>625</v>
      </c>
      <c r="B50" s="87" t="s">
        <v>291</v>
      </c>
      <c r="C50" s="87" t="s">
        <v>325</v>
      </c>
      <c r="D50" s="87" t="s">
        <v>249</v>
      </c>
      <c r="E50" s="87" t="s">
        <v>418</v>
      </c>
      <c r="F50" s="94">
        <f t="shared" si="0"/>
        <v>2</v>
      </c>
      <c r="G50" s="94">
        <f t="shared" si="0"/>
        <v>2</v>
      </c>
      <c r="H50" s="94">
        <f t="shared" si="0"/>
        <v>2</v>
      </c>
      <c r="I50" s="88">
        <v>2000</v>
      </c>
      <c r="J50" s="88">
        <v>2000</v>
      </c>
      <c r="K50" s="88">
        <v>2000</v>
      </c>
      <c r="L50" s="91"/>
    </row>
    <row r="51" spans="1:12" ht="45" outlineLevel="4">
      <c r="A51" s="86" t="s">
        <v>326</v>
      </c>
      <c r="B51" s="87" t="s">
        <v>291</v>
      </c>
      <c r="C51" s="87" t="s">
        <v>325</v>
      </c>
      <c r="D51" s="87" t="s">
        <v>251</v>
      </c>
      <c r="E51" s="87" t="s">
        <v>418</v>
      </c>
      <c r="F51" s="94">
        <f t="shared" si="0"/>
        <v>2</v>
      </c>
      <c r="G51" s="94">
        <f t="shared" si="0"/>
        <v>2</v>
      </c>
      <c r="H51" s="94">
        <f t="shared" si="0"/>
        <v>2</v>
      </c>
      <c r="I51" s="88">
        <v>2000</v>
      </c>
      <c r="J51" s="88">
        <v>2000</v>
      </c>
      <c r="K51" s="88">
        <v>2000</v>
      </c>
      <c r="L51" s="91"/>
    </row>
    <row r="52" spans="1:12" ht="45" outlineLevel="6">
      <c r="A52" s="86" t="s">
        <v>302</v>
      </c>
      <c r="B52" s="87" t="s">
        <v>291</v>
      </c>
      <c r="C52" s="87" t="s">
        <v>325</v>
      </c>
      <c r="D52" s="87" t="s">
        <v>251</v>
      </c>
      <c r="E52" s="87" t="s">
        <v>227</v>
      </c>
      <c r="F52" s="94">
        <f t="shared" si="0"/>
        <v>2</v>
      </c>
      <c r="G52" s="94">
        <f t="shared" si="0"/>
        <v>2</v>
      </c>
      <c r="H52" s="94">
        <f t="shared" si="0"/>
        <v>2</v>
      </c>
      <c r="I52" s="88">
        <v>2000</v>
      </c>
      <c r="J52" s="88">
        <v>2000</v>
      </c>
      <c r="K52" s="88">
        <v>2000</v>
      </c>
      <c r="L52" s="91"/>
    </row>
    <row r="53" spans="1:12" outlineLevel="1">
      <c r="A53" s="81" t="s">
        <v>327</v>
      </c>
      <c r="B53" s="87" t="s">
        <v>291</v>
      </c>
      <c r="C53" s="87" t="s">
        <v>328</v>
      </c>
      <c r="D53" s="87" t="s">
        <v>216</v>
      </c>
      <c r="E53" s="87" t="s">
        <v>418</v>
      </c>
      <c r="F53" s="93">
        <f t="shared" si="0"/>
        <v>454.04823999999996</v>
      </c>
      <c r="G53" s="94">
        <f t="shared" si="0"/>
        <v>448.4</v>
      </c>
      <c r="H53" s="94">
        <f t="shared" si="0"/>
        <v>476.2</v>
      </c>
      <c r="I53" s="88">
        <v>454048.24</v>
      </c>
      <c r="J53" s="88">
        <v>448400</v>
      </c>
      <c r="K53" s="88">
        <v>476200</v>
      </c>
      <c r="L53" s="91"/>
    </row>
    <row r="54" spans="1:12" ht="30" outlineLevel="2">
      <c r="A54" s="86" t="s">
        <v>329</v>
      </c>
      <c r="B54" s="87" t="s">
        <v>291</v>
      </c>
      <c r="C54" s="87" t="s">
        <v>21</v>
      </c>
      <c r="D54" s="87" t="s">
        <v>216</v>
      </c>
      <c r="E54" s="87" t="s">
        <v>418</v>
      </c>
      <c r="F54" s="94">
        <f t="shared" si="0"/>
        <v>454.04823999999996</v>
      </c>
      <c r="G54" s="94">
        <f t="shared" si="0"/>
        <v>448.4</v>
      </c>
      <c r="H54" s="94">
        <f t="shared" si="0"/>
        <v>476.2</v>
      </c>
      <c r="I54" s="88">
        <v>454048.24</v>
      </c>
      <c r="J54" s="88">
        <v>448400</v>
      </c>
      <c r="K54" s="88">
        <v>476200</v>
      </c>
      <c r="L54" s="91"/>
    </row>
    <row r="55" spans="1:12" ht="75" outlineLevel="3">
      <c r="A55" s="86" t="s">
        <v>622</v>
      </c>
      <c r="B55" s="87" t="s">
        <v>291</v>
      </c>
      <c r="C55" s="87" t="s">
        <v>21</v>
      </c>
      <c r="D55" s="87" t="s">
        <v>252</v>
      </c>
      <c r="E55" s="87" t="s">
        <v>418</v>
      </c>
      <c r="F55" s="94">
        <f t="shared" si="0"/>
        <v>454.04823999999996</v>
      </c>
      <c r="G55" s="94">
        <f t="shared" si="0"/>
        <v>448.4</v>
      </c>
      <c r="H55" s="94">
        <f t="shared" si="0"/>
        <v>476.2</v>
      </c>
      <c r="I55" s="88">
        <v>454048.24</v>
      </c>
      <c r="J55" s="88">
        <v>448400</v>
      </c>
      <c r="K55" s="88">
        <v>476200</v>
      </c>
      <c r="L55" s="91"/>
    </row>
    <row r="56" spans="1:12" outlineLevel="4">
      <c r="A56" s="86" t="s">
        <v>330</v>
      </c>
      <c r="B56" s="87" t="s">
        <v>291</v>
      </c>
      <c r="C56" s="87" t="s">
        <v>21</v>
      </c>
      <c r="D56" s="87" t="s">
        <v>254</v>
      </c>
      <c r="E56" s="87" t="s">
        <v>418</v>
      </c>
      <c r="F56" s="94">
        <f t="shared" si="0"/>
        <v>454.04823999999996</v>
      </c>
      <c r="G56" s="94">
        <f t="shared" si="0"/>
        <v>448.4</v>
      </c>
      <c r="H56" s="94">
        <f t="shared" si="0"/>
        <v>476.2</v>
      </c>
      <c r="I56" s="88">
        <v>454048.24</v>
      </c>
      <c r="J56" s="88">
        <v>448400</v>
      </c>
      <c r="K56" s="88">
        <v>476200</v>
      </c>
      <c r="L56" s="91"/>
    </row>
    <row r="57" spans="1:12" ht="30" outlineLevel="5">
      <c r="A57" s="86" t="s">
        <v>331</v>
      </c>
      <c r="B57" s="87" t="s">
        <v>291</v>
      </c>
      <c r="C57" s="87" t="s">
        <v>21</v>
      </c>
      <c r="D57" s="87" t="s">
        <v>256</v>
      </c>
      <c r="E57" s="87" t="s">
        <v>418</v>
      </c>
      <c r="F57" s="94">
        <f t="shared" si="0"/>
        <v>454.04823999999996</v>
      </c>
      <c r="G57" s="94">
        <f t="shared" si="0"/>
        <v>448.4</v>
      </c>
      <c r="H57" s="94">
        <f t="shared" si="0"/>
        <v>476.2</v>
      </c>
      <c r="I57" s="88">
        <v>454048.24</v>
      </c>
      <c r="J57" s="88">
        <v>448400</v>
      </c>
      <c r="K57" s="88">
        <v>476200</v>
      </c>
      <c r="L57" s="91"/>
    </row>
    <row r="58" spans="1:12" ht="45" outlineLevel="6">
      <c r="A58" s="86" t="s">
        <v>302</v>
      </c>
      <c r="B58" s="87" t="s">
        <v>291</v>
      </c>
      <c r="C58" s="87" t="s">
        <v>21</v>
      </c>
      <c r="D58" s="87" t="s">
        <v>256</v>
      </c>
      <c r="E58" s="87" t="s">
        <v>227</v>
      </c>
      <c r="F58" s="94">
        <f t="shared" si="0"/>
        <v>454.04823999999996</v>
      </c>
      <c r="G58" s="94">
        <f t="shared" si="0"/>
        <v>448.4</v>
      </c>
      <c r="H58" s="94">
        <f t="shared" si="0"/>
        <v>476.2</v>
      </c>
      <c r="I58" s="88">
        <v>454048.24</v>
      </c>
      <c r="J58" s="88">
        <v>448400</v>
      </c>
      <c r="K58" s="88">
        <v>476200</v>
      </c>
      <c r="L58" s="91"/>
    </row>
    <row r="59" spans="1:12" ht="28.5" outlineLevel="1">
      <c r="A59" s="81" t="s">
        <v>332</v>
      </c>
      <c r="B59" s="87" t="s">
        <v>291</v>
      </c>
      <c r="C59" s="87" t="s">
        <v>333</v>
      </c>
      <c r="D59" s="87" t="s">
        <v>216</v>
      </c>
      <c r="E59" s="87" t="s">
        <v>418</v>
      </c>
      <c r="F59" s="93">
        <v>303.89999999999998</v>
      </c>
      <c r="G59" s="94">
        <f t="shared" si="0"/>
        <v>149.57120999999998</v>
      </c>
      <c r="H59" s="94">
        <f t="shared" si="0"/>
        <v>168.33885999999998</v>
      </c>
      <c r="I59" s="88">
        <v>213348</v>
      </c>
      <c r="J59" s="88">
        <v>149571.21</v>
      </c>
      <c r="K59" s="88">
        <v>168338.86</v>
      </c>
      <c r="L59" s="91"/>
    </row>
    <row r="60" spans="1:12" outlineLevel="2">
      <c r="A60" s="86" t="s">
        <v>334</v>
      </c>
      <c r="B60" s="87" t="s">
        <v>291</v>
      </c>
      <c r="C60" s="87" t="s">
        <v>335</v>
      </c>
      <c r="D60" s="87" t="s">
        <v>216</v>
      </c>
      <c r="E60" s="87" t="s">
        <v>418</v>
      </c>
      <c r="F60" s="94">
        <v>98.4</v>
      </c>
      <c r="G60" s="94">
        <f t="shared" si="0"/>
        <v>54.571210000000001</v>
      </c>
      <c r="H60" s="94">
        <f t="shared" si="0"/>
        <v>54</v>
      </c>
      <c r="I60" s="88">
        <v>118348</v>
      </c>
      <c r="J60" s="88">
        <v>54571.21</v>
      </c>
      <c r="K60" s="88">
        <v>54000</v>
      </c>
      <c r="L60" s="91"/>
    </row>
    <row r="61" spans="1:12" ht="90" outlineLevel="3">
      <c r="A61" s="86" t="s">
        <v>619</v>
      </c>
      <c r="B61" s="87" t="s">
        <v>291</v>
      </c>
      <c r="C61" s="87" t="s">
        <v>335</v>
      </c>
      <c r="D61" s="87" t="s">
        <v>257</v>
      </c>
      <c r="E61" s="87" t="s">
        <v>418</v>
      </c>
      <c r="F61" s="94">
        <v>98.4</v>
      </c>
      <c r="G61" s="94">
        <f t="shared" si="0"/>
        <v>54.571210000000001</v>
      </c>
      <c r="H61" s="94">
        <f t="shared" si="0"/>
        <v>54</v>
      </c>
      <c r="I61" s="88">
        <v>118348</v>
      </c>
      <c r="J61" s="88">
        <v>54571.21</v>
      </c>
      <c r="K61" s="88">
        <v>54000</v>
      </c>
      <c r="L61" s="91"/>
    </row>
    <row r="62" spans="1:12" outlineLevel="4">
      <c r="A62" s="86" t="s">
        <v>336</v>
      </c>
      <c r="B62" s="87" t="s">
        <v>291</v>
      </c>
      <c r="C62" s="87" t="s">
        <v>335</v>
      </c>
      <c r="D62" s="87" t="s">
        <v>258</v>
      </c>
      <c r="E62" s="87" t="s">
        <v>418</v>
      </c>
      <c r="F62" s="94">
        <v>98.4</v>
      </c>
      <c r="G62" s="94">
        <f t="shared" si="0"/>
        <v>54.571210000000001</v>
      </c>
      <c r="H62" s="94">
        <f t="shared" si="0"/>
        <v>54</v>
      </c>
      <c r="I62" s="88">
        <v>118348</v>
      </c>
      <c r="J62" s="88">
        <v>54571.21</v>
      </c>
      <c r="K62" s="88">
        <v>54000</v>
      </c>
      <c r="L62" s="91"/>
    </row>
    <row r="63" spans="1:12" ht="30" outlineLevel="5">
      <c r="A63" s="86" t="s">
        <v>337</v>
      </c>
      <c r="B63" s="87" t="s">
        <v>291</v>
      </c>
      <c r="C63" s="87" t="s">
        <v>335</v>
      </c>
      <c r="D63" s="87" t="s">
        <v>429</v>
      </c>
      <c r="E63" s="87" t="s">
        <v>418</v>
      </c>
      <c r="F63" s="94">
        <v>98.4</v>
      </c>
      <c r="G63" s="94">
        <f t="shared" si="0"/>
        <v>54.571210000000001</v>
      </c>
      <c r="H63" s="94">
        <f t="shared" si="0"/>
        <v>54</v>
      </c>
      <c r="I63" s="88">
        <v>118348</v>
      </c>
      <c r="J63" s="88">
        <v>54571.21</v>
      </c>
      <c r="K63" s="88">
        <v>54000</v>
      </c>
      <c r="L63" s="91"/>
    </row>
    <row r="64" spans="1:12" ht="45" outlineLevel="6">
      <c r="A64" s="86" t="s">
        <v>302</v>
      </c>
      <c r="B64" s="87" t="s">
        <v>291</v>
      </c>
      <c r="C64" s="87" t="s">
        <v>335</v>
      </c>
      <c r="D64" s="87" t="s">
        <v>429</v>
      </c>
      <c r="E64" s="87" t="s">
        <v>227</v>
      </c>
      <c r="F64" s="94">
        <v>68.099999999999994</v>
      </c>
      <c r="G64" s="94">
        <f t="shared" si="0"/>
        <v>54.571210000000001</v>
      </c>
      <c r="H64" s="94">
        <f t="shared" si="0"/>
        <v>54</v>
      </c>
      <c r="I64" s="88">
        <v>88000</v>
      </c>
      <c r="J64" s="88">
        <v>54571.21</v>
      </c>
      <c r="K64" s="88">
        <v>54000</v>
      </c>
      <c r="L64" s="91"/>
    </row>
    <row r="65" spans="1:14" outlineLevel="6">
      <c r="A65" s="86" t="s">
        <v>338</v>
      </c>
      <c r="B65" s="87" t="s">
        <v>291</v>
      </c>
      <c r="C65" s="87" t="s">
        <v>335</v>
      </c>
      <c r="D65" s="87" t="s">
        <v>429</v>
      </c>
      <c r="E65" s="87" t="s">
        <v>430</v>
      </c>
      <c r="F65" s="94">
        <f t="shared" si="0"/>
        <v>30.347999999999999</v>
      </c>
      <c r="G65" s="94">
        <f t="shared" si="0"/>
        <v>0</v>
      </c>
      <c r="H65" s="94">
        <f t="shared" si="0"/>
        <v>0</v>
      </c>
      <c r="I65" s="88">
        <v>30348</v>
      </c>
      <c r="J65" s="88">
        <v>0</v>
      </c>
      <c r="K65" s="88">
        <v>0</v>
      </c>
      <c r="L65" s="91"/>
    </row>
    <row r="66" spans="1:14" outlineLevel="6">
      <c r="A66" s="86" t="s">
        <v>339</v>
      </c>
      <c r="B66" s="90">
        <v>985</v>
      </c>
      <c r="C66" s="90" t="s">
        <v>568</v>
      </c>
      <c r="D66" s="87" t="s">
        <v>216</v>
      </c>
      <c r="E66" s="87" t="s">
        <v>418</v>
      </c>
      <c r="F66" s="94">
        <f>F67</f>
        <v>59.7</v>
      </c>
      <c r="G66" s="94"/>
      <c r="H66" s="94"/>
      <c r="I66" s="88"/>
      <c r="J66" s="88"/>
      <c r="K66" s="88"/>
      <c r="L66" s="91"/>
    </row>
    <row r="67" spans="1:14" ht="90" outlineLevel="6">
      <c r="A67" s="86" t="s">
        <v>619</v>
      </c>
      <c r="B67" s="90">
        <v>985</v>
      </c>
      <c r="C67" s="90" t="s">
        <v>568</v>
      </c>
      <c r="D67" s="87" t="s">
        <v>257</v>
      </c>
      <c r="E67" s="87" t="s">
        <v>418</v>
      </c>
      <c r="F67" s="94">
        <f>F68</f>
        <v>59.7</v>
      </c>
      <c r="G67" s="94"/>
      <c r="H67" s="94"/>
      <c r="I67" s="88"/>
      <c r="J67" s="88"/>
      <c r="K67" s="88"/>
      <c r="L67" s="91"/>
    </row>
    <row r="68" spans="1:14" ht="29.25" customHeight="1" outlineLevel="6">
      <c r="A68" s="86" t="s">
        <v>340</v>
      </c>
      <c r="B68" s="90" t="s">
        <v>291</v>
      </c>
      <c r="C68" s="90" t="s">
        <v>568</v>
      </c>
      <c r="D68" s="90" t="s">
        <v>265</v>
      </c>
      <c r="E68" s="90" t="s">
        <v>418</v>
      </c>
      <c r="F68" s="94">
        <f>F69</f>
        <v>59.7</v>
      </c>
      <c r="G68" s="94"/>
      <c r="H68" s="94"/>
      <c r="I68" s="88"/>
      <c r="J68" s="88"/>
      <c r="K68" s="88"/>
      <c r="L68" s="91"/>
    </row>
    <row r="69" spans="1:14" ht="45" outlineLevel="6">
      <c r="A69" s="86" t="s">
        <v>302</v>
      </c>
      <c r="B69" s="90" t="s">
        <v>291</v>
      </c>
      <c r="C69" s="90" t="s">
        <v>568</v>
      </c>
      <c r="D69" s="90" t="s">
        <v>265</v>
      </c>
      <c r="E69" s="90" t="s">
        <v>227</v>
      </c>
      <c r="F69" s="94">
        <v>59.7</v>
      </c>
      <c r="G69" s="94"/>
      <c r="H69" s="94"/>
      <c r="I69" s="88"/>
      <c r="J69" s="88"/>
      <c r="K69" s="88"/>
      <c r="L69" s="91"/>
    </row>
    <row r="70" spans="1:14" outlineLevel="2">
      <c r="A70" s="86" t="s">
        <v>341</v>
      </c>
      <c r="B70" s="87" t="s">
        <v>291</v>
      </c>
      <c r="C70" s="87" t="s">
        <v>342</v>
      </c>
      <c r="D70" s="87" t="s">
        <v>216</v>
      </c>
      <c r="E70" s="87" t="s">
        <v>418</v>
      </c>
      <c r="F70" s="94">
        <f>F71</f>
        <v>76.5</v>
      </c>
      <c r="G70" s="94">
        <f t="shared" si="0"/>
        <v>95</v>
      </c>
      <c r="H70" s="94">
        <f t="shared" si="0"/>
        <v>114.33886</v>
      </c>
      <c r="I70" s="88">
        <v>95000</v>
      </c>
      <c r="J70" s="88">
        <v>95000</v>
      </c>
      <c r="K70" s="88">
        <v>114338.86</v>
      </c>
      <c r="L70" s="91"/>
    </row>
    <row r="71" spans="1:14" ht="90" outlineLevel="3">
      <c r="A71" s="86" t="s">
        <v>619</v>
      </c>
      <c r="B71" s="87" t="s">
        <v>291</v>
      </c>
      <c r="C71" s="87" t="s">
        <v>342</v>
      </c>
      <c r="D71" s="87" t="s">
        <v>257</v>
      </c>
      <c r="E71" s="87" t="s">
        <v>418</v>
      </c>
      <c r="F71" s="94">
        <f>F72</f>
        <v>76.5</v>
      </c>
      <c r="G71" s="94">
        <f t="shared" si="0"/>
        <v>95</v>
      </c>
      <c r="H71" s="94">
        <f t="shared" si="0"/>
        <v>114.33886</v>
      </c>
      <c r="I71" s="88">
        <v>95000</v>
      </c>
      <c r="J71" s="88">
        <v>95000</v>
      </c>
      <c r="K71" s="88">
        <v>114338.86</v>
      </c>
      <c r="L71" s="91"/>
    </row>
    <row r="72" spans="1:14" outlineLevel="4">
      <c r="A72" s="86" t="s">
        <v>336</v>
      </c>
      <c r="B72" s="87" t="s">
        <v>291</v>
      </c>
      <c r="C72" s="87" t="s">
        <v>342</v>
      </c>
      <c r="D72" s="87" t="s">
        <v>258</v>
      </c>
      <c r="E72" s="87" t="s">
        <v>418</v>
      </c>
      <c r="F72" s="94">
        <f>F73+F75</f>
        <v>76.5</v>
      </c>
      <c r="G72" s="94">
        <f t="shared" si="0"/>
        <v>95</v>
      </c>
      <c r="H72" s="94">
        <f t="shared" si="0"/>
        <v>114.33886</v>
      </c>
      <c r="I72" s="88">
        <v>95000</v>
      </c>
      <c r="J72" s="88">
        <v>95000</v>
      </c>
      <c r="K72" s="88">
        <v>114338.86</v>
      </c>
      <c r="L72" s="91"/>
    </row>
    <row r="73" spans="1:14" ht="30" outlineLevel="5">
      <c r="A73" s="86" t="s">
        <v>343</v>
      </c>
      <c r="B73" s="87" t="s">
        <v>291</v>
      </c>
      <c r="C73" s="87" t="s">
        <v>342</v>
      </c>
      <c r="D73" s="87" t="s">
        <v>262</v>
      </c>
      <c r="E73" s="87" t="s">
        <v>418</v>
      </c>
      <c r="F73" s="94">
        <f t="shared" si="0"/>
        <v>45</v>
      </c>
      <c r="G73" s="94">
        <f t="shared" si="0"/>
        <v>50</v>
      </c>
      <c r="H73" s="94">
        <f t="shared" si="0"/>
        <v>50</v>
      </c>
      <c r="I73" s="88">
        <v>45000</v>
      </c>
      <c r="J73" s="88">
        <v>50000</v>
      </c>
      <c r="K73" s="88">
        <v>50000</v>
      </c>
      <c r="L73" s="91"/>
    </row>
    <row r="74" spans="1:14" ht="45" outlineLevel="6">
      <c r="A74" s="86" t="s">
        <v>302</v>
      </c>
      <c r="B74" s="87" t="s">
        <v>291</v>
      </c>
      <c r="C74" s="87" t="s">
        <v>342</v>
      </c>
      <c r="D74" s="87" t="s">
        <v>262</v>
      </c>
      <c r="E74" s="87" t="s">
        <v>227</v>
      </c>
      <c r="F74" s="94">
        <f t="shared" si="0"/>
        <v>45</v>
      </c>
      <c r="G74" s="94">
        <f t="shared" si="0"/>
        <v>50</v>
      </c>
      <c r="H74" s="94">
        <f t="shared" si="0"/>
        <v>50</v>
      </c>
      <c r="I74" s="88">
        <v>45000</v>
      </c>
      <c r="J74" s="88">
        <v>50000</v>
      </c>
      <c r="K74" s="88">
        <v>50000</v>
      </c>
      <c r="L74" s="91"/>
    </row>
    <row r="75" spans="1:14" s="98" customFormat="1" ht="30" outlineLevel="5">
      <c r="A75" s="86" t="s">
        <v>343</v>
      </c>
      <c r="B75" s="87" t="s">
        <v>291</v>
      </c>
      <c r="C75" s="87" t="s">
        <v>342</v>
      </c>
      <c r="D75" s="87" t="s">
        <v>263</v>
      </c>
      <c r="E75" s="87" t="s">
        <v>418</v>
      </c>
      <c r="F75" s="94">
        <f>I75/1000-15-3.5</f>
        <v>31.5</v>
      </c>
      <c r="G75" s="99">
        <f t="shared" si="0"/>
        <v>45</v>
      </c>
      <c r="H75" s="99">
        <f t="shared" si="0"/>
        <v>64.338859999999997</v>
      </c>
      <c r="I75" s="97">
        <v>50000</v>
      </c>
      <c r="J75" s="97">
        <v>45000</v>
      </c>
      <c r="K75" s="97">
        <v>64338.86</v>
      </c>
      <c r="L75" s="100"/>
      <c r="M75" s="101"/>
      <c r="N75" s="101"/>
    </row>
    <row r="76" spans="1:14" s="98" customFormat="1" ht="45" outlineLevel="6">
      <c r="A76" s="86" t="s">
        <v>302</v>
      </c>
      <c r="B76" s="87" t="s">
        <v>291</v>
      </c>
      <c r="C76" s="87" t="s">
        <v>342</v>
      </c>
      <c r="D76" s="87" t="s">
        <v>263</v>
      </c>
      <c r="E76" s="87" t="s">
        <v>227</v>
      </c>
      <c r="F76" s="94">
        <f>I76/1000-15-3.5</f>
        <v>31.5</v>
      </c>
      <c r="G76" s="99">
        <f t="shared" si="0"/>
        <v>45</v>
      </c>
      <c r="H76" s="99">
        <f t="shared" si="0"/>
        <v>64.338859999999997</v>
      </c>
      <c r="I76" s="97">
        <v>50000</v>
      </c>
      <c r="J76" s="97">
        <v>45000</v>
      </c>
      <c r="K76" s="97">
        <v>64338.86</v>
      </c>
      <c r="L76" s="100"/>
      <c r="M76" s="101"/>
      <c r="N76" s="101"/>
    </row>
    <row r="77" spans="1:14" s="98" customFormat="1" outlineLevel="6">
      <c r="A77" s="86" t="s">
        <v>518</v>
      </c>
      <c r="B77" s="87">
        <v>985</v>
      </c>
      <c r="C77" s="90" t="s">
        <v>342</v>
      </c>
      <c r="D77" s="90" t="s">
        <v>378</v>
      </c>
      <c r="E77" s="90" t="s">
        <v>418</v>
      </c>
      <c r="F77" s="94">
        <v>65.8</v>
      </c>
      <c r="G77" s="99"/>
      <c r="H77" s="99"/>
      <c r="I77" s="97"/>
      <c r="J77" s="97"/>
      <c r="K77" s="97"/>
      <c r="L77" s="100"/>
      <c r="M77" s="101"/>
      <c r="N77" s="101"/>
    </row>
    <row r="78" spans="1:14" s="98" customFormat="1" ht="30" outlineLevel="6">
      <c r="A78" s="86" t="s">
        <v>343</v>
      </c>
      <c r="B78" s="87">
        <v>985</v>
      </c>
      <c r="C78" s="90" t="s">
        <v>342</v>
      </c>
      <c r="D78" s="90" t="s">
        <v>378</v>
      </c>
      <c r="E78" s="87">
        <v>200</v>
      </c>
      <c r="F78" s="94">
        <v>65.8</v>
      </c>
      <c r="G78" s="99"/>
      <c r="H78" s="99"/>
      <c r="I78" s="97"/>
      <c r="J78" s="97"/>
      <c r="K78" s="97"/>
      <c r="L78" s="100"/>
      <c r="M78" s="101"/>
      <c r="N78" s="101"/>
    </row>
    <row r="79" spans="1:14" s="98" customFormat="1" ht="30" outlineLevel="6">
      <c r="A79" s="86" t="s">
        <v>380</v>
      </c>
      <c r="B79" s="87" t="s">
        <v>291</v>
      </c>
      <c r="C79" s="87" t="s">
        <v>342</v>
      </c>
      <c r="D79" s="87" t="s">
        <v>379</v>
      </c>
      <c r="E79" s="87">
        <v>200</v>
      </c>
      <c r="F79" s="94">
        <v>3.5</v>
      </c>
      <c r="G79" s="99">
        <f>J79/1000</f>
        <v>45</v>
      </c>
      <c r="H79" s="99">
        <f>K79/1000</f>
        <v>64.338859999999997</v>
      </c>
      <c r="I79" s="97">
        <v>50000</v>
      </c>
      <c r="J79" s="97">
        <v>45000</v>
      </c>
      <c r="K79" s="97">
        <v>64338.86</v>
      </c>
      <c r="L79" s="100"/>
      <c r="M79" s="101"/>
      <c r="N79" s="101"/>
    </row>
    <row r="80" spans="1:14" ht="28.5" outlineLevel="1">
      <c r="A80" s="81" t="s">
        <v>344</v>
      </c>
      <c r="B80" s="87" t="s">
        <v>291</v>
      </c>
      <c r="C80" s="87" t="s">
        <v>345</v>
      </c>
      <c r="D80" s="87" t="s">
        <v>216</v>
      </c>
      <c r="E80" s="87" t="s">
        <v>418</v>
      </c>
      <c r="F80" s="93">
        <f t="shared" si="0"/>
        <v>2189.4597999999996</v>
      </c>
      <c r="G80" s="94">
        <f t="shared" si="0"/>
        <v>1941.8253099999999</v>
      </c>
      <c r="H80" s="94">
        <f t="shared" si="0"/>
        <v>1948.5906499999999</v>
      </c>
      <c r="I80" s="88">
        <f>2166797.79+19000+3662.01</f>
        <v>2189459.7999999998</v>
      </c>
      <c r="J80" s="88">
        <v>1941825.31</v>
      </c>
      <c r="K80" s="88">
        <v>1948590.65</v>
      </c>
      <c r="L80" s="91"/>
    </row>
    <row r="81" spans="1:12" outlineLevel="2">
      <c r="A81" s="86" t="s">
        <v>346</v>
      </c>
      <c r="B81" s="87" t="s">
        <v>291</v>
      </c>
      <c r="C81" s="87" t="s">
        <v>422</v>
      </c>
      <c r="D81" s="87" t="s">
        <v>216</v>
      </c>
      <c r="E81" s="87" t="s">
        <v>418</v>
      </c>
      <c r="F81" s="94">
        <f t="shared" ref="F81:H109" si="1">I81/1000</f>
        <v>2189.4597999999996</v>
      </c>
      <c r="G81" s="94">
        <f t="shared" si="1"/>
        <v>1941.8253099999999</v>
      </c>
      <c r="H81" s="94">
        <f t="shared" si="1"/>
        <v>1948.5906499999999</v>
      </c>
      <c r="I81" s="88">
        <f>2166797.79+19000+3662.01</f>
        <v>2189459.7999999998</v>
      </c>
      <c r="J81" s="88">
        <v>1941825.31</v>
      </c>
      <c r="K81" s="88">
        <v>1948590.65</v>
      </c>
      <c r="L81" s="91"/>
    </row>
    <row r="82" spans="1:12" ht="90" outlineLevel="3">
      <c r="A82" s="86" t="s">
        <v>623</v>
      </c>
      <c r="B82" s="87" t="s">
        <v>291</v>
      </c>
      <c r="C82" s="87" t="s">
        <v>422</v>
      </c>
      <c r="D82" s="87" t="s">
        <v>266</v>
      </c>
      <c r="E82" s="87" t="s">
        <v>418</v>
      </c>
      <c r="F82" s="94">
        <f t="shared" si="1"/>
        <v>1478.7404299999998</v>
      </c>
      <c r="G82" s="94">
        <f t="shared" si="1"/>
        <v>1304.9716599999999</v>
      </c>
      <c r="H82" s="94">
        <f t="shared" si="1"/>
        <v>1310.0512699999999</v>
      </c>
      <c r="I82" s="88">
        <f>1456078.42+19000+3662.01</f>
        <v>1478740.43</v>
      </c>
      <c r="J82" s="88">
        <v>1304971.6599999999</v>
      </c>
      <c r="K82" s="88">
        <v>1310051.27</v>
      </c>
      <c r="L82" s="91"/>
    </row>
    <row r="83" spans="1:12" ht="30" outlineLevel="4">
      <c r="A83" s="86" t="s">
        <v>347</v>
      </c>
      <c r="B83" s="87" t="s">
        <v>291</v>
      </c>
      <c r="C83" s="87" t="s">
        <v>422</v>
      </c>
      <c r="D83" s="87" t="s">
        <v>268</v>
      </c>
      <c r="E83" s="87" t="s">
        <v>418</v>
      </c>
      <c r="F83" s="94">
        <f t="shared" si="1"/>
        <v>1252.9404299999999</v>
      </c>
      <c r="G83" s="94">
        <f t="shared" si="1"/>
        <v>1084.7216599999999</v>
      </c>
      <c r="H83" s="94">
        <f t="shared" si="1"/>
        <v>1089.8012699999999</v>
      </c>
      <c r="I83" s="88">
        <f>I84</f>
        <v>1252940.43</v>
      </c>
      <c r="J83" s="88">
        <v>1084721.6599999999</v>
      </c>
      <c r="K83" s="88">
        <v>1089801.27</v>
      </c>
      <c r="L83" s="91"/>
    </row>
    <row r="84" spans="1:12" outlineLevel="5">
      <c r="A84" s="86" t="s">
        <v>348</v>
      </c>
      <c r="B84" s="87" t="s">
        <v>291</v>
      </c>
      <c r="C84" s="87" t="s">
        <v>422</v>
      </c>
      <c r="D84" s="87" t="s">
        <v>270</v>
      </c>
      <c r="E84" s="87" t="s">
        <v>418</v>
      </c>
      <c r="F84" s="94">
        <f t="shared" si="1"/>
        <v>1252.9404299999999</v>
      </c>
      <c r="G84" s="94">
        <f t="shared" si="1"/>
        <v>1084.7216599999999</v>
      </c>
      <c r="H84" s="94">
        <f t="shared" si="1"/>
        <v>1089.8012699999999</v>
      </c>
      <c r="I84" s="88">
        <f>1230278.42+19000+3662.01</f>
        <v>1252940.43</v>
      </c>
      <c r="J84" s="88">
        <v>1084721.6599999999</v>
      </c>
      <c r="K84" s="88">
        <v>1089801.27</v>
      </c>
      <c r="L84" s="91"/>
    </row>
    <row r="85" spans="1:12" ht="90" outlineLevel="6">
      <c r="A85" s="86" t="s">
        <v>298</v>
      </c>
      <c r="B85" s="87" t="s">
        <v>291</v>
      </c>
      <c r="C85" s="87" t="s">
        <v>422</v>
      </c>
      <c r="D85" s="87" t="s">
        <v>270</v>
      </c>
      <c r="E85" s="87" t="s">
        <v>223</v>
      </c>
      <c r="F85" s="94">
        <f t="shared" si="1"/>
        <v>656.23900000000003</v>
      </c>
      <c r="G85" s="94">
        <f t="shared" si="1"/>
        <v>592.38900000000001</v>
      </c>
      <c r="H85" s="94">
        <f t="shared" si="1"/>
        <v>592.38900000000001</v>
      </c>
      <c r="I85" s="88">
        <v>656239</v>
      </c>
      <c r="J85" s="88">
        <v>592389</v>
      </c>
      <c r="K85" s="88">
        <v>592389</v>
      </c>
      <c r="L85" s="91"/>
    </row>
    <row r="86" spans="1:12" ht="45" outlineLevel="6">
      <c r="A86" s="86" t="s">
        <v>302</v>
      </c>
      <c r="B86" s="87" t="s">
        <v>291</v>
      </c>
      <c r="C86" s="87" t="s">
        <v>422</v>
      </c>
      <c r="D86" s="87" t="s">
        <v>270</v>
      </c>
      <c r="E86" s="87" t="s">
        <v>227</v>
      </c>
      <c r="F86" s="94">
        <f t="shared" si="1"/>
        <v>565.40143</v>
      </c>
      <c r="G86" s="94">
        <f t="shared" si="1"/>
        <v>465.73265999999995</v>
      </c>
      <c r="H86" s="94">
        <f t="shared" si="1"/>
        <v>470.81227000000001</v>
      </c>
      <c r="I86" s="88">
        <f>542739.42+19000+3662.01</f>
        <v>565401.43000000005</v>
      </c>
      <c r="J86" s="88">
        <v>465732.66</v>
      </c>
      <c r="K86" s="88">
        <v>470812.27</v>
      </c>
      <c r="L86" s="91"/>
    </row>
    <row r="87" spans="1:12" outlineLevel="6">
      <c r="A87" s="86" t="s">
        <v>307</v>
      </c>
      <c r="B87" s="87" t="s">
        <v>291</v>
      </c>
      <c r="C87" s="87" t="s">
        <v>422</v>
      </c>
      <c r="D87" s="87" t="s">
        <v>270</v>
      </c>
      <c r="E87" s="87" t="s">
        <v>236</v>
      </c>
      <c r="F87" s="94">
        <f t="shared" si="1"/>
        <v>31.3</v>
      </c>
      <c r="G87" s="94">
        <f t="shared" si="1"/>
        <v>26.6</v>
      </c>
      <c r="H87" s="94">
        <f t="shared" si="1"/>
        <v>26.6</v>
      </c>
      <c r="I87" s="88">
        <v>31300</v>
      </c>
      <c r="J87" s="88">
        <v>26600</v>
      </c>
      <c r="K87" s="88">
        <v>26600</v>
      </c>
      <c r="L87" s="91"/>
    </row>
    <row r="88" spans="1:12" ht="60" outlineLevel="4">
      <c r="A88" s="86" t="s">
        <v>349</v>
      </c>
      <c r="B88" s="87" t="s">
        <v>291</v>
      </c>
      <c r="C88" s="87" t="s">
        <v>422</v>
      </c>
      <c r="D88" s="87" t="s">
        <v>272</v>
      </c>
      <c r="E88" s="87" t="s">
        <v>418</v>
      </c>
      <c r="F88" s="94">
        <f t="shared" si="1"/>
        <v>225.8</v>
      </c>
      <c r="G88" s="94">
        <f t="shared" si="1"/>
        <v>220.25</v>
      </c>
      <c r="H88" s="94">
        <f t="shared" si="1"/>
        <v>220.25</v>
      </c>
      <c r="I88" s="88">
        <v>225800</v>
      </c>
      <c r="J88" s="88">
        <v>220250</v>
      </c>
      <c r="K88" s="88">
        <v>220250</v>
      </c>
      <c r="L88" s="91"/>
    </row>
    <row r="89" spans="1:12" ht="60" outlineLevel="5">
      <c r="A89" s="86" t="s">
        <v>350</v>
      </c>
      <c r="B89" s="87" t="s">
        <v>291</v>
      </c>
      <c r="C89" s="87" t="s">
        <v>422</v>
      </c>
      <c r="D89" s="87" t="s">
        <v>274</v>
      </c>
      <c r="E89" s="87" t="s">
        <v>418</v>
      </c>
      <c r="F89" s="94">
        <f t="shared" si="1"/>
        <v>215.3</v>
      </c>
      <c r="G89" s="94">
        <f t="shared" si="1"/>
        <v>209.75</v>
      </c>
      <c r="H89" s="94">
        <f t="shared" si="1"/>
        <v>209.75</v>
      </c>
      <c r="I89" s="88">
        <v>215300</v>
      </c>
      <c r="J89" s="88">
        <v>209750</v>
      </c>
      <c r="K89" s="88">
        <v>209750</v>
      </c>
      <c r="L89" s="91"/>
    </row>
    <row r="90" spans="1:12" ht="90" outlineLevel="6">
      <c r="A90" s="86" t="s">
        <v>298</v>
      </c>
      <c r="B90" s="87" t="s">
        <v>291</v>
      </c>
      <c r="C90" s="87" t="s">
        <v>422</v>
      </c>
      <c r="D90" s="87" t="s">
        <v>274</v>
      </c>
      <c r="E90" s="87" t="s">
        <v>223</v>
      </c>
      <c r="F90" s="94">
        <f t="shared" si="1"/>
        <v>215.3</v>
      </c>
      <c r="G90" s="94">
        <f t="shared" si="1"/>
        <v>209.75</v>
      </c>
      <c r="H90" s="94">
        <f t="shared" si="1"/>
        <v>209.75</v>
      </c>
      <c r="I90" s="88">
        <v>215300</v>
      </c>
      <c r="J90" s="88">
        <v>209750</v>
      </c>
      <c r="K90" s="88">
        <v>209750</v>
      </c>
      <c r="L90" s="91"/>
    </row>
    <row r="91" spans="1:12" ht="60" outlineLevel="5">
      <c r="A91" s="86" t="s">
        <v>351</v>
      </c>
      <c r="B91" s="87" t="s">
        <v>291</v>
      </c>
      <c r="C91" s="87" t="s">
        <v>422</v>
      </c>
      <c r="D91" s="87" t="s">
        <v>276</v>
      </c>
      <c r="E91" s="87" t="s">
        <v>418</v>
      </c>
      <c r="F91" s="94">
        <f t="shared" si="1"/>
        <v>10.5</v>
      </c>
      <c r="G91" s="94">
        <f t="shared" si="1"/>
        <v>10.5</v>
      </c>
      <c r="H91" s="94">
        <f t="shared" si="1"/>
        <v>10.5</v>
      </c>
      <c r="I91" s="88">
        <v>10500</v>
      </c>
      <c r="J91" s="88">
        <v>10500</v>
      </c>
      <c r="K91" s="88">
        <v>10500</v>
      </c>
      <c r="L91" s="91"/>
    </row>
    <row r="92" spans="1:12" ht="90" outlineLevel="6">
      <c r="A92" s="86" t="s">
        <v>298</v>
      </c>
      <c r="B92" s="87" t="s">
        <v>291</v>
      </c>
      <c r="C92" s="87" t="s">
        <v>422</v>
      </c>
      <c r="D92" s="87" t="s">
        <v>276</v>
      </c>
      <c r="E92" s="87" t="s">
        <v>223</v>
      </c>
      <c r="F92" s="94">
        <f t="shared" si="1"/>
        <v>10.5</v>
      </c>
      <c r="G92" s="94">
        <f t="shared" si="1"/>
        <v>10.5</v>
      </c>
      <c r="H92" s="94">
        <f t="shared" si="1"/>
        <v>10.5</v>
      </c>
      <c r="I92" s="88">
        <v>10500</v>
      </c>
      <c r="J92" s="88">
        <v>10500</v>
      </c>
      <c r="K92" s="88">
        <v>10500</v>
      </c>
      <c r="L92" s="91"/>
    </row>
    <row r="93" spans="1:12" ht="90" outlineLevel="3">
      <c r="A93" s="86" t="s">
        <v>624</v>
      </c>
      <c r="B93" s="87" t="s">
        <v>291</v>
      </c>
      <c r="C93" s="87" t="s">
        <v>422</v>
      </c>
      <c r="D93" s="87" t="s">
        <v>277</v>
      </c>
      <c r="E93" s="87" t="s">
        <v>418</v>
      </c>
      <c r="F93" s="94">
        <f t="shared" si="1"/>
        <v>710.71937000000003</v>
      </c>
      <c r="G93" s="94">
        <f t="shared" si="1"/>
        <v>636.85365000000002</v>
      </c>
      <c r="H93" s="94">
        <f t="shared" si="1"/>
        <v>638.53938000000005</v>
      </c>
      <c r="I93" s="88">
        <v>710719.37</v>
      </c>
      <c r="J93" s="88">
        <v>636853.65</v>
      </c>
      <c r="K93" s="88">
        <v>638539.38</v>
      </c>
      <c r="L93" s="91"/>
    </row>
    <row r="94" spans="1:12" ht="30" outlineLevel="4">
      <c r="A94" s="86" t="s">
        <v>347</v>
      </c>
      <c r="B94" s="87" t="s">
        <v>291</v>
      </c>
      <c r="C94" s="87" t="s">
        <v>422</v>
      </c>
      <c r="D94" s="87" t="s">
        <v>278</v>
      </c>
      <c r="E94" s="87" t="s">
        <v>418</v>
      </c>
      <c r="F94" s="94">
        <f t="shared" si="1"/>
        <v>484.38936999999999</v>
      </c>
      <c r="G94" s="94">
        <f t="shared" si="1"/>
        <v>416.60365000000002</v>
      </c>
      <c r="H94" s="94">
        <f t="shared" si="1"/>
        <v>418.28937999999999</v>
      </c>
      <c r="I94" s="88">
        <v>484389.37</v>
      </c>
      <c r="J94" s="88">
        <v>416603.65</v>
      </c>
      <c r="K94" s="88">
        <v>418289.38</v>
      </c>
      <c r="L94" s="91"/>
    </row>
    <row r="95" spans="1:12" outlineLevel="5">
      <c r="A95" s="86" t="s">
        <v>352</v>
      </c>
      <c r="B95" s="87" t="s">
        <v>291</v>
      </c>
      <c r="C95" s="87" t="s">
        <v>422</v>
      </c>
      <c r="D95" s="87" t="s">
        <v>280</v>
      </c>
      <c r="E95" s="87" t="s">
        <v>418</v>
      </c>
      <c r="F95" s="94">
        <f t="shared" si="1"/>
        <v>484.38936999999999</v>
      </c>
      <c r="G95" s="94">
        <f t="shared" si="1"/>
        <v>416.60365000000002</v>
      </c>
      <c r="H95" s="94">
        <f t="shared" si="1"/>
        <v>418.28937999999999</v>
      </c>
      <c r="I95" s="88">
        <v>484389.37</v>
      </c>
      <c r="J95" s="88">
        <v>416603.65</v>
      </c>
      <c r="K95" s="88">
        <v>418289.38</v>
      </c>
      <c r="L95" s="91"/>
    </row>
    <row r="96" spans="1:12" ht="90" outlineLevel="6">
      <c r="A96" s="86" t="s">
        <v>298</v>
      </c>
      <c r="B96" s="87" t="s">
        <v>291</v>
      </c>
      <c r="C96" s="87" t="s">
        <v>422</v>
      </c>
      <c r="D96" s="87" t="s">
        <v>280</v>
      </c>
      <c r="E96" s="87" t="s">
        <v>223</v>
      </c>
      <c r="F96" s="94">
        <f t="shared" si="1"/>
        <v>304.33600000000001</v>
      </c>
      <c r="G96" s="94">
        <f t="shared" si="1"/>
        <v>240.90299999999999</v>
      </c>
      <c r="H96" s="94">
        <f t="shared" si="1"/>
        <v>240.90299999999999</v>
      </c>
      <c r="I96" s="88">
        <v>304336</v>
      </c>
      <c r="J96" s="88">
        <v>240903</v>
      </c>
      <c r="K96" s="88">
        <v>240903</v>
      </c>
      <c r="L96" s="91"/>
    </row>
    <row r="97" spans="1:12" ht="45" outlineLevel="6">
      <c r="A97" s="86" t="s">
        <v>302</v>
      </c>
      <c r="B97" s="87" t="s">
        <v>291</v>
      </c>
      <c r="C97" s="87" t="s">
        <v>422</v>
      </c>
      <c r="D97" s="87" t="s">
        <v>280</v>
      </c>
      <c r="E97" s="87" t="s">
        <v>227</v>
      </c>
      <c r="F97" s="94">
        <f t="shared" si="1"/>
        <v>177.13336999999999</v>
      </c>
      <c r="G97" s="94">
        <f t="shared" si="1"/>
        <v>175.70065</v>
      </c>
      <c r="H97" s="94">
        <f t="shared" si="1"/>
        <v>177.38638</v>
      </c>
      <c r="I97" s="88">
        <v>177133.37</v>
      </c>
      <c r="J97" s="88">
        <v>175700.65</v>
      </c>
      <c r="K97" s="88">
        <v>177386.38</v>
      </c>
      <c r="L97" s="91"/>
    </row>
    <row r="98" spans="1:12" outlineLevel="6">
      <c r="A98" s="86" t="s">
        <v>307</v>
      </c>
      <c r="B98" s="87" t="s">
        <v>291</v>
      </c>
      <c r="C98" s="87" t="s">
        <v>422</v>
      </c>
      <c r="D98" s="87" t="s">
        <v>280</v>
      </c>
      <c r="E98" s="87" t="s">
        <v>236</v>
      </c>
      <c r="F98" s="94">
        <f t="shared" si="1"/>
        <v>2.92</v>
      </c>
      <c r="G98" s="94">
        <f t="shared" si="1"/>
        <v>0</v>
      </c>
      <c r="H98" s="94">
        <f t="shared" si="1"/>
        <v>0</v>
      </c>
      <c r="I98" s="88">
        <v>2920</v>
      </c>
      <c r="J98" s="88">
        <v>0</v>
      </c>
      <c r="K98" s="88">
        <v>0</v>
      </c>
      <c r="L98" s="91"/>
    </row>
    <row r="99" spans="1:12" ht="30" outlineLevel="4">
      <c r="A99" s="86" t="s">
        <v>353</v>
      </c>
      <c r="B99" s="87" t="s">
        <v>291</v>
      </c>
      <c r="C99" s="87" t="s">
        <v>422</v>
      </c>
      <c r="D99" s="87" t="s">
        <v>282</v>
      </c>
      <c r="E99" s="87" t="s">
        <v>418</v>
      </c>
      <c r="F99" s="94">
        <f t="shared" si="1"/>
        <v>226.33</v>
      </c>
      <c r="G99" s="94">
        <f t="shared" si="1"/>
        <v>220.25</v>
      </c>
      <c r="H99" s="94">
        <f t="shared" si="1"/>
        <v>220.25</v>
      </c>
      <c r="I99" s="88">
        <v>226330</v>
      </c>
      <c r="J99" s="88">
        <v>220250</v>
      </c>
      <c r="K99" s="88">
        <v>220250</v>
      </c>
      <c r="L99" s="91"/>
    </row>
    <row r="100" spans="1:12" ht="60" outlineLevel="5">
      <c r="A100" s="86" t="s">
        <v>350</v>
      </c>
      <c r="B100" s="87" t="s">
        <v>291</v>
      </c>
      <c r="C100" s="87" t="s">
        <v>422</v>
      </c>
      <c r="D100" s="87" t="s">
        <v>283</v>
      </c>
      <c r="E100" s="87" t="s">
        <v>418</v>
      </c>
      <c r="F100" s="94">
        <f t="shared" si="1"/>
        <v>215.3</v>
      </c>
      <c r="G100" s="94">
        <f t="shared" si="1"/>
        <v>209.75</v>
      </c>
      <c r="H100" s="94">
        <f t="shared" si="1"/>
        <v>209.75</v>
      </c>
      <c r="I100" s="88">
        <v>215300</v>
      </c>
      <c r="J100" s="88">
        <v>209750</v>
      </c>
      <c r="K100" s="88">
        <v>209750</v>
      </c>
      <c r="L100" s="91"/>
    </row>
    <row r="101" spans="1:12" ht="90" outlineLevel="6">
      <c r="A101" s="86" t="s">
        <v>298</v>
      </c>
      <c r="B101" s="87" t="s">
        <v>291</v>
      </c>
      <c r="C101" s="87" t="s">
        <v>422</v>
      </c>
      <c r="D101" s="87" t="s">
        <v>283</v>
      </c>
      <c r="E101" s="87" t="s">
        <v>223</v>
      </c>
      <c r="F101" s="94">
        <f t="shared" si="1"/>
        <v>215.3</v>
      </c>
      <c r="G101" s="94">
        <f t="shared" si="1"/>
        <v>209.75</v>
      </c>
      <c r="H101" s="94">
        <f t="shared" si="1"/>
        <v>209.75</v>
      </c>
      <c r="I101" s="88">
        <v>215300</v>
      </c>
      <c r="J101" s="88">
        <v>209750</v>
      </c>
      <c r="K101" s="88">
        <v>209750</v>
      </c>
      <c r="L101" s="91"/>
    </row>
    <row r="102" spans="1:12" ht="60" outlineLevel="5">
      <c r="A102" s="86" t="s">
        <v>351</v>
      </c>
      <c r="B102" s="87" t="s">
        <v>291</v>
      </c>
      <c r="C102" s="87" t="s">
        <v>422</v>
      </c>
      <c r="D102" s="87" t="s">
        <v>284</v>
      </c>
      <c r="E102" s="87" t="s">
        <v>418</v>
      </c>
      <c r="F102" s="94">
        <f t="shared" si="1"/>
        <v>11.03</v>
      </c>
      <c r="G102" s="94">
        <f t="shared" si="1"/>
        <v>10.5</v>
      </c>
      <c r="H102" s="94">
        <f t="shared" si="1"/>
        <v>10.5</v>
      </c>
      <c r="I102" s="88">
        <v>11030</v>
      </c>
      <c r="J102" s="88">
        <v>10500</v>
      </c>
      <c r="K102" s="88">
        <v>10500</v>
      </c>
      <c r="L102" s="91"/>
    </row>
    <row r="103" spans="1:12" ht="90" outlineLevel="6">
      <c r="A103" s="86" t="s">
        <v>298</v>
      </c>
      <c r="B103" s="87" t="s">
        <v>291</v>
      </c>
      <c r="C103" s="87" t="s">
        <v>422</v>
      </c>
      <c r="D103" s="87" t="s">
        <v>284</v>
      </c>
      <c r="E103" s="87" t="s">
        <v>223</v>
      </c>
      <c r="F103" s="94">
        <f t="shared" si="1"/>
        <v>11.03</v>
      </c>
      <c r="G103" s="94">
        <f t="shared" si="1"/>
        <v>10.5</v>
      </c>
      <c r="H103" s="94">
        <f t="shared" si="1"/>
        <v>10.5</v>
      </c>
      <c r="I103" s="88">
        <v>11030</v>
      </c>
      <c r="J103" s="88">
        <v>10500</v>
      </c>
      <c r="K103" s="88">
        <v>10500</v>
      </c>
      <c r="L103" s="91"/>
    </row>
    <row r="104" spans="1:12" outlineLevel="1">
      <c r="A104" s="81" t="s">
        <v>354</v>
      </c>
      <c r="B104" s="87" t="s">
        <v>291</v>
      </c>
      <c r="C104" s="87" t="s">
        <v>355</v>
      </c>
      <c r="D104" s="87" t="s">
        <v>216</v>
      </c>
      <c r="E104" s="87" t="s">
        <v>418</v>
      </c>
      <c r="F104" s="93">
        <f t="shared" si="1"/>
        <v>105.93360000000001</v>
      </c>
      <c r="G104" s="94">
        <f t="shared" si="1"/>
        <v>105.9346</v>
      </c>
      <c r="H104" s="94">
        <f t="shared" si="1"/>
        <v>105.93560000000001</v>
      </c>
      <c r="I104" s="88">
        <v>105933.6</v>
      </c>
      <c r="J104" s="88">
        <v>105934.6</v>
      </c>
      <c r="K104" s="88">
        <v>105935.6</v>
      </c>
      <c r="L104" s="91"/>
    </row>
    <row r="105" spans="1:12" outlineLevel="2">
      <c r="A105" s="86" t="s">
        <v>356</v>
      </c>
      <c r="B105" s="87" t="s">
        <v>291</v>
      </c>
      <c r="C105" s="87" t="s">
        <v>357</v>
      </c>
      <c r="D105" s="87" t="s">
        <v>216</v>
      </c>
      <c r="E105" s="87" t="s">
        <v>418</v>
      </c>
      <c r="F105" s="94">
        <f t="shared" si="1"/>
        <v>105.93360000000001</v>
      </c>
      <c r="G105" s="94">
        <f t="shared" si="1"/>
        <v>105.9346</v>
      </c>
      <c r="H105" s="94">
        <f t="shared" si="1"/>
        <v>105.93560000000001</v>
      </c>
      <c r="I105" s="88">
        <v>105933.6</v>
      </c>
      <c r="J105" s="88">
        <v>105934.6</v>
      </c>
      <c r="K105" s="88">
        <v>105935.6</v>
      </c>
      <c r="L105" s="91"/>
    </row>
    <row r="106" spans="1:12" ht="90" outlineLevel="3">
      <c r="A106" s="86" t="s">
        <v>620</v>
      </c>
      <c r="B106" s="87" t="s">
        <v>291</v>
      </c>
      <c r="C106" s="87" t="s">
        <v>357</v>
      </c>
      <c r="D106" s="87" t="s">
        <v>217</v>
      </c>
      <c r="E106" s="87" t="s">
        <v>418</v>
      </c>
      <c r="F106" s="94">
        <f t="shared" si="1"/>
        <v>105.93360000000001</v>
      </c>
      <c r="G106" s="94">
        <f t="shared" si="1"/>
        <v>105.9346</v>
      </c>
      <c r="H106" s="94">
        <f t="shared" si="1"/>
        <v>105.93560000000001</v>
      </c>
      <c r="I106" s="88">
        <v>105933.6</v>
      </c>
      <c r="J106" s="88">
        <v>105934.6</v>
      </c>
      <c r="K106" s="88">
        <v>105935.6</v>
      </c>
      <c r="L106" s="91"/>
    </row>
    <row r="107" spans="1:12" ht="60" outlineLevel="4">
      <c r="A107" s="86" t="s">
        <v>296</v>
      </c>
      <c r="B107" s="87" t="s">
        <v>291</v>
      </c>
      <c r="C107" s="87" t="s">
        <v>357</v>
      </c>
      <c r="D107" s="87" t="s">
        <v>219</v>
      </c>
      <c r="E107" s="87" t="s">
        <v>418</v>
      </c>
      <c r="F107" s="94">
        <f t="shared" si="1"/>
        <v>105.93360000000001</v>
      </c>
      <c r="G107" s="94">
        <f t="shared" si="1"/>
        <v>105.9346</v>
      </c>
      <c r="H107" s="94">
        <f t="shared" si="1"/>
        <v>105.93560000000001</v>
      </c>
      <c r="I107" s="88">
        <v>105933.6</v>
      </c>
      <c r="J107" s="88">
        <v>105934.6</v>
      </c>
      <c r="K107" s="88">
        <v>105935.6</v>
      </c>
      <c r="L107" s="91"/>
    </row>
    <row r="108" spans="1:12" ht="30" outlineLevel="5">
      <c r="A108" s="86" t="s">
        <v>358</v>
      </c>
      <c r="B108" s="87" t="s">
        <v>291</v>
      </c>
      <c r="C108" s="87" t="s">
        <v>357</v>
      </c>
      <c r="D108" s="87" t="s">
        <v>229</v>
      </c>
      <c r="E108" s="87" t="s">
        <v>418</v>
      </c>
      <c r="F108" s="94">
        <f t="shared" si="1"/>
        <v>105.93360000000001</v>
      </c>
      <c r="G108" s="94">
        <f t="shared" si="1"/>
        <v>105.9346</v>
      </c>
      <c r="H108" s="94">
        <f t="shared" si="1"/>
        <v>105.93560000000001</v>
      </c>
      <c r="I108" s="88">
        <v>105933.6</v>
      </c>
      <c r="J108" s="88">
        <v>105934.6</v>
      </c>
      <c r="K108" s="88">
        <v>105935.6</v>
      </c>
      <c r="L108" s="91"/>
    </row>
    <row r="109" spans="1:12" ht="30" outlineLevel="6">
      <c r="A109" s="86" t="s">
        <v>359</v>
      </c>
      <c r="B109" s="87" t="s">
        <v>291</v>
      </c>
      <c r="C109" s="87" t="s">
        <v>357</v>
      </c>
      <c r="D109" s="87" t="s">
        <v>229</v>
      </c>
      <c r="E109" s="87" t="s">
        <v>231</v>
      </c>
      <c r="F109" s="94">
        <f t="shared" si="1"/>
        <v>105.93360000000001</v>
      </c>
      <c r="G109" s="94">
        <f t="shared" si="1"/>
        <v>105.9346</v>
      </c>
      <c r="H109" s="94">
        <f t="shared" si="1"/>
        <v>105.93560000000001</v>
      </c>
      <c r="I109" s="88">
        <v>105933.6</v>
      </c>
      <c r="J109" s="88">
        <v>105934.6</v>
      </c>
      <c r="K109" s="88">
        <v>105935.6</v>
      </c>
      <c r="L109" s="91"/>
    </row>
    <row r="110" spans="1:12" ht="12.75" customHeight="1">
      <c r="A110" s="186"/>
      <c r="B110" s="187"/>
      <c r="C110" s="187"/>
      <c r="D110" s="187"/>
      <c r="E110" s="187"/>
      <c r="F110" s="95"/>
      <c r="G110" s="95"/>
      <c r="H110" s="95"/>
      <c r="I110" s="96"/>
      <c r="J110" s="96"/>
      <c r="K110" s="96"/>
      <c r="L110" s="91"/>
    </row>
    <row r="111" spans="1:12" ht="12.75" customHeight="1">
      <c r="A111" s="91"/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</row>
    <row r="112" spans="1:12" ht="25.7" customHeight="1">
      <c r="A112" s="180"/>
      <c r="B112" s="181"/>
      <c r="C112" s="181"/>
      <c r="D112" s="181"/>
      <c r="E112" s="181"/>
      <c r="F112" s="181"/>
      <c r="G112" s="181"/>
      <c r="H112" s="181"/>
      <c r="I112" s="181"/>
      <c r="J112" s="181"/>
      <c r="K112" s="181"/>
      <c r="L112" s="91"/>
    </row>
  </sheetData>
  <mergeCells count="5">
    <mergeCell ref="A112:K112"/>
    <mergeCell ref="A5:F5"/>
    <mergeCell ref="A6:F6"/>
    <mergeCell ref="A7:K7"/>
    <mergeCell ref="A110:E110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E8" sqref="E8"/>
    </sheetView>
  </sheetViews>
  <sheetFormatPr defaultRowHeight="15.75"/>
  <cols>
    <col min="1" max="1" width="51" style="134" customWidth="1"/>
    <col min="2" max="2" width="28" style="148" customWidth="1"/>
    <col min="3" max="3" width="14.140625" style="148" customWidth="1"/>
    <col min="4" max="16384" width="9.140625" style="131"/>
  </cols>
  <sheetData>
    <row r="1" spans="1:3">
      <c r="A1" s="129"/>
      <c r="B1" s="130" t="s">
        <v>125</v>
      </c>
      <c r="C1" s="129"/>
    </row>
    <row r="2" spans="1:3">
      <c r="A2" s="129"/>
      <c r="B2" s="130" t="s">
        <v>126</v>
      </c>
      <c r="C2" s="129"/>
    </row>
    <row r="3" spans="1:3">
      <c r="A3" s="129"/>
      <c r="B3" s="130" t="s">
        <v>127</v>
      </c>
      <c r="C3" s="129"/>
    </row>
    <row r="4" spans="1:3">
      <c r="A4" s="129"/>
      <c r="B4" s="132" t="s">
        <v>626</v>
      </c>
      <c r="C4" s="133"/>
    </row>
    <row r="5" spans="1:3">
      <c r="A5" s="129"/>
      <c r="B5" s="133"/>
      <c r="C5" s="134"/>
    </row>
    <row r="6" spans="1:3" ht="24.75" customHeight="1">
      <c r="A6" s="188" t="s">
        <v>128</v>
      </c>
      <c r="B6" s="188"/>
      <c r="C6" s="188"/>
    </row>
    <row r="7" spans="1:3" ht="33" customHeight="1">
      <c r="A7" s="193" t="s">
        <v>129</v>
      </c>
      <c r="B7" s="193"/>
      <c r="C7" s="193"/>
    </row>
    <row r="8" spans="1:3">
      <c r="A8" s="188" t="s">
        <v>130</v>
      </c>
      <c r="B8" s="188"/>
      <c r="C8" s="188"/>
    </row>
    <row r="9" spans="1:3" ht="21" customHeight="1">
      <c r="A9" s="135"/>
      <c r="B9" s="136"/>
      <c r="C9" s="137"/>
    </row>
    <row r="10" spans="1:3" s="138" customFormat="1">
      <c r="A10" s="189" t="s">
        <v>360</v>
      </c>
      <c r="B10" s="189" t="s">
        <v>361</v>
      </c>
      <c r="C10" s="191" t="s">
        <v>362</v>
      </c>
    </row>
    <row r="11" spans="1:3" s="138" customFormat="1" ht="16.5" thickBot="1">
      <c r="A11" s="190"/>
      <c r="B11" s="190"/>
      <c r="C11" s="192"/>
    </row>
    <row r="12" spans="1:3" ht="48" thickBot="1">
      <c r="A12" s="139" t="s">
        <v>363</v>
      </c>
      <c r="B12" s="140" t="s">
        <v>364</v>
      </c>
      <c r="C12" s="141">
        <f>C13</f>
        <v>129.20000000000073</v>
      </c>
    </row>
    <row r="13" spans="1:3" ht="31.5">
      <c r="A13" s="142" t="s">
        <v>365</v>
      </c>
      <c r="B13" s="143" t="s">
        <v>366</v>
      </c>
      <c r="C13" s="144">
        <f>-C14+C18</f>
        <v>129.20000000000073</v>
      </c>
    </row>
    <row r="14" spans="1:3">
      <c r="A14" s="145" t="s">
        <v>367</v>
      </c>
      <c r="B14" s="146" t="s">
        <v>368</v>
      </c>
      <c r="C14" s="147">
        <f>C15</f>
        <v>6633.4</v>
      </c>
    </row>
    <row r="15" spans="1:3">
      <c r="A15" s="145" t="s">
        <v>131</v>
      </c>
      <c r="B15" s="146" t="s">
        <v>369</v>
      </c>
      <c r="C15" s="147">
        <f>C16</f>
        <v>6633.4</v>
      </c>
    </row>
    <row r="16" spans="1:3" ht="31.5">
      <c r="A16" s="145" t="s">
        <v>132</v>
      </c>
      <c r="B16" s="146" t="s">
        <v>370</v>
      </c>
      <c r="C16" s="147">
        <f>C17</f>
        <v>6633.4</v>
      </c>
    </row>
    <row r="17" spans="1:3" ht="31.5">
      <c r="A17" s="145" t="s">
        <v>133</v>
      </c>
      <c r="B17" s="146" t="s">
        <v>371</v>
      </c>
      <c r="C17" s="147">
        <v>6633.4</v>
      </c>
    </row>
    <row r="18" spans="1:3">
      <c r="A18" s="145" t="s">
        <v>372</v>
      </c>
      <c r="B18" s="146" t="s">
        <v>373</v>
      </c>
      <c r="C18" s="147">
        <f>C19</f>
        <v>6762.6</v>
      </c>
    </row>
    <row r="19" spans="1:3">
      <c r="A19" s="145" t="s">
        <v>374</v>
      </c>
      <c r="B19" s="146" t="s">
        <v>375</v>
      </c>
      <c r="C19" s="147">
        <f>C20</f>
        <v>6762.6</v>
      </c>
    </row>
    <row r="20" spans="1:3" ht="31.5">
      <c r="A20" s="145" t="s">
        <v>134</v>
      </c>
      <c r="B20" s="146" t="s">
        <v>376</v>
      </c>
      <c r="C20" s="147">
        <f>C21</f>
        <v>6762.6</v>
      </c>
    </row>
    <row r="21" spans="1:3" ht="31.5">
      <c r="A21" s="145" t="s">
        <v>135</v>
      </c>
      <c r="B21" s="146" t="s">
        <v>377</v>
      </c>
      <c r="C21" s="147">
        <v>6762.6</v>
      </c>
    </row>
  </sheetData>
  <mergeCells count="6">
    <mergeCell ref="A6:C6"/>
    <mergeCell ref="A8:C8"/>
    <mergeCell ref="A10:A11"/>
    <mergeCell ref="B10:B11"/>
    <mergeCell ref="C10:C11"/>
    <mergeCell ref="A7:C7"/>
  </mergeCell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230"/>
  <sheetViews>
    <sheetView topLeftCell="I9" workbookViewId="0">
      <selection activeCell="R239" sqref="R239"/>
    </sheetView>
  </sheetViews>
  <sheetFormatPr defaultRowHeight="12.75"/>
  <cols>
    <col min="1" max="7" width="0" style="50" hidden="1" customWidth="1"/>
    <col min="8" max="8" width="0.42578125" style="50" hidden="1" customWidth="1"/>
    <col min="9" max="9" width="7.28515625" style="51" customWidth="1"/>
    <col min="10" max="10" width="44.28515625" style="51" customWidth="1"/>
    <col min="11" max="11" width="0.42578125" style="52" hidden="1" customWidth="1"/>
    <col min="12" max="12" width="8.85546875" style="52" hidden="1" customWidth="1"/>
    <col min="13" max="13" width="12.140625" style="50" hidden="1" customWidth="1"/>
    <col min="14" max="14" width="7.7109375" style="52" hidden="1" customWidth="1"/>
    <col min="15" max="15" width="21.140625" style="29" customWidth="1"/>
    <col min="16" max="16" width="12.7109375" style="29" hidden="1" customWidth="1"/>
    <col min="17" max="16384" width="9.140625" style="29"/>
  </cols>
  <sheetData>
    <row r="1" spans="1:16" s="4" customFormat="1" ht="165.75" hidden="1">
      <c r="A1" s="1" t="s">
        <v>387</v>
      </c>
      <c r="B1" s="1" t="s">
        <v>388</v>
      </c>
      <c r="C1" s="1" t="s">
        <v>389</v>
      </c>
      <c r="D1" s="1" t="s">
        <v>390</v>
      </c>
      <c r="E1" s="1" t="s">
        <v>391</v>
      </c>
      <c r="F1" s="1" t="s">
        <v>392</v>
      </c>
      <c r="G1" s="1" t="s">
        <v>393</v>
      </c>
      <c r="H1" s="1" t="s">
        <v>394</v>
      </c>
      <c r="I1" s="1" t="s">
        <v>395</v>
      </c>
      <c r="J1" s="1" t="s">
        <v>396</v>
      </c>
      <c r="K1" s="2" t="s">
        <v>397</v>
      </c>
      <c r="L1" s="2" t="s">
        <v>398</v>
      </c>
      <c r="M1" s="1" t="s">
        <v>399</v>
      </c>
      <c r="N1" s="2" t="s">
        <v>400</v>
      </c>
      <c r="O1" s="3" t="s">
        <v>401</v>
      </c>
    </row>
    <row r="2" spans="1:16" s="10" customFormat="1" hidden="1">
      <c r="A2" s="5"/>
      <c r="B2" s="5"/>
      <c r="C2" s="5"/>
      <c r="D2" s="5"/>
      <c r="E2" s="5"/>
      <c r="F2" s="5"/>
      <c r="G2" s="5"/>
      <c r="H2" s="5"/>
      <c r="I2" s="6"/>
      <c r="J2" s="7"/>
      <c r="K2" s="7"/>
      <c r="L2" s="7"/>
      <c r="M2" s="7"/>
      <c r="N2" s="7"/>
      <c r="O2" s="8"/>
      <c r="P2" s="9"/>
    </row>
    <row r="3" spans="1:16" s="10" customFormat="1" ht="18" customHeight="1">
      <c r="A3" s="5"/>
      <c r="B3" s="5"/>
      <c r="C3" s="5"/>
      <c r="D3" s="5"/>
      <c r="E3" s="5"/>
      <c r="F3" s="5"/>
      <c r="G3" s="5"/>
      <c r="H3" s="5"/>
      <c r="I3" s="11"/>
      <c r="J3" s="194" t="s">
        <v>402</v>
      </c>
      <c r="K3" s="194"/>
      <c r="L3" s="195"/>
      <c r="M3" s="195"/>
      <c r="N3" s="195"/>
      <c r="O3" s="195"/>
      <c r="P3" s="195"/>
    </row>
    <row r="4" spans="1:16" s="10" customFormat="1" ht="18" customHeight="1">
      <c r="A4" s="5"/>
      <c r="B4" s="5"/>
      <c r="C4" s="5"/>
      <c r="D4" s="5"/>
      <c r="E4" s="5"/>
      <c r="F4" s="5"/>
      <c r="G4" s="5"/>
      <c r="H4" s="5"/>
      <c r="I4" s="11"/>
      <c r="J4" s="196" t="s">
        <v>403</v>
      </c>
      <c r="K4" s="196"/>
      <c r="L4" s="195"/>
      <c r="M4" s="195"/>
      <c r="N4" s="195"/>
      <c r="O4" s="195"/>
      <c r="P4" s="195"/>
    </row>
    <row r="5" spans="1:16" s="10" customFormat="1" ht="18.75">
      <c r="A5" s="5"/>
      <c r="B5" s="5"/>
      <c r="C5" s="5"/>
      <c r="D5" s="5"/>
      <c r="E5" s="5"/>
      <c r="F5" s="5"/>
      <c r="G5" s="5"/>
      <c r="H5" s="5"/>
      <c r="I5" s="11"/>
      <c r="J5" s="197" t="s">
        <v>386</v>
      </c>
      <c r="K5" s="197"/>
      <c r="L5" s="197"/>
      <c r="M5" s="197"/>
      <c r="N5" s="197"/>
      <c r="O5" s="197"/>
      <c r="P5" s="197"/>
    </row>
    <row r="6" spans="1:16" s="10" customFormat="1" ht="18.75">
      <c r="A6" s="5"/>
      <c r="B6" s="5"/>
      <c r="C6" s="5"/>
      <c r="D6" s="5"/>
      <c r="E6" s="5"/>
      <c r="F6" s="5"/>
      <c r="G6" s="5"/>
      <c r="H6" s="5"/>
      <c r="I6" s="11"/>
      <c r="J6" s="12"/>
      <c r="K6" s="12"/>
      <c r="L6" s="12"/>
      <c r="M6" s="12"/>
      <c r="N6" s="12"/>
      <c r="O6" s="12"/>
      <c r="P6" s="12"/>
    </row>
    <row r="7" spans="1:16" s="10" customFormat="1" ht="18.75">
      <c r="A7" s="5"/>
      <c r="B7" s="5"/>
      <c r="C7" s="5"/>
      <c r="D7" s="5"/>
      <c r="E7" s="5"/>
      <c r="F7" s="5"/>
      <c r="G7" s="5"/>
      <c r="H7" s="5"/>
      <c r="I7" s="198" t="s">
        <v>404</v>
      </c>
      <c r="J7" s="199"/>
      <c r="K7" s="199"/>
      <c r="L7" s="199"/>
      <c r="M7" s="199"/>
      <c r="N7" s="199"/>
      <c r="O7" s="199"/>
      <c r="P7" s="200"/>
    </row>
    <row r="8" spans="1:16" s="10" customFormat="1" ht="75" customHeight="1">
      <c r="A8" s="5"/>
      <c r="B8" s="5"/>
      <c r="C8" s="5"/>
      <c r="D8" s="5"/>
      <c r="E8" s="5"/>
      <c r="F8" s="5"/>
      <c r="G8" s="5"/>
      <c r="H8" s="5"/>
      <c r="I8" s="198" t="s">
        <v>627</v>
      </c>
      <c r="J8" s="199"/>
      <c r="K8" s="199"/>
      <c r="L8" s="199"/>
      <c r="M8" s="199"/>
      <c r="N8" s="199"/>
      <c r="O8" s="199"/>
      <c r="P8" s="207"/>
    </row>
    <row r="9" spans="1:16" s="10" customFormat="1">
      <c r="A9" s="5"/>
      <c r="B9" s="5"/>
      <c r="C9" s="5"/>
      <c r="D9" s="5"/>
      <c r="E9" s="5"/>
      <c r="F9" s="5"/>
      <c r="G9" s="5"/>
      <c r="H9" s="5"/>
      <c r="I9" s="5"/>
      <c r="J9" s="5"/>
      <c r="K9" s="13"/>
      <c r="L9" s="13"/>
      <c r="M9" s="5"/>
      <c r="N9" s="13"/>
      <c r="O9" s="14"/>
    </row>
    <row r="10" spans="1:16" s="10" customFormat="1" ht="4.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13"/>
      <c r="L10" s="13"/>
      <c r="M10" s="5"/>
      <c r="N10" s="13"/>
      <c r="O10" s="14"/>
    </row>
    <row r="11" spans="1:16" s="10" customFormat="1" ht="4.5" hidden="1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13"/>
      <c r="L11" s="13"/>
      <c r="M11" s="5"/>
      <c r="N11" s="13"/>
      <c r="O11" s="14"/>
    </row>
    <row r="12" spans="1:16" s="20" customFormat="1" ht="73.5" customHeight="1">
      <c r="A12" s="15" t="s">
        <v>387</v>
      </c>
      <c r="B12" s="15" t="s">
        <v>388</v>
      </c>
      <c r="C12" s="15" t="s">
        <v>389</v>
      </c>
      <c r="D12" s="15" t="s">
        <v>390</v>
      </c>
      <c r="E12" s="15" t="s">
        <v>391</v>
      </c>
      <c r="F12" s="15" t="s">
        <v>392</v>
      </c>
      <c r="G12" s="15" t="s">
        <v>393</v>
      </c>
      <c r="H12" s="15" t="s">
        <v>394</v>
      </c>
      <c r="I12" s="16" t="s">
        <v>405</v>
      </c>
      <c r="J12" s="17" t="s">
        <v>406</v>
      </c>
      <c r="K12" s="17" t="s">
        <v>407</v>
      </c>
      <c r="L12" s="17" t="s">
        <v>408</v>
      </c>
      <c r="M12" s="17" t="s">
        <v>409</v>
      </c>
      <c r="N12" s="17" t="s">
        <v>410</v>
      </c>
      <c r="O12" s="18" t="s">
        <v>411</v>
      </c>
      <c r="P12" s="19"/>
    </row>
    <row r="13" spans="1:16" s="23" customFormat="1" ht="80.25" customHeight="1">
      <c r="A13" s="21" t="s">
        <v>412</v>
      </c>
      <c r="B13" s="21" t="s">
        <v>413</v>
      </c>
      <c r="C13" s="21" t="s">
        <v>414</v>
      </c>
      <c r="D13" s="21" t="s">
        <v>415</v>
      </c>
      <c r="E13" s="21" t="s">
        <v>416</v>
      </c>
      <c r="F13" s="21" t="s">
        <v>417</v>
      </c>
      <c r="G13" s="21" t="s">
        <v>418</v>
      </c>
      <c r="H13" s="21" t="s">
        <v>419</v>
      </c>
      <c r="I13" s="208" t="s">
        <v>628</v>
      </c>
      <c r="J13" s="209"/>
      <c r="K13" s="209"/>
      <c r="L13" s="209"/>
      <c r="M13" s="209"/>
      <c r="N13" s="210"/>
      <c r="O13" s="22"/>
      <c r="P13" s="22"/>
    </row>
    <row r="14" spans="1:16" ht="49.5" customHeight="1">
      <c r="A14" s="24" t="s">
        <v>420</v>
      </c>
      <c r="B14" s="24" t="s">
        <v>421</v>
      </c>
      <c r="C14" s="24" t="s">
        <v>422</v>
      </c>
      <c r="D14" s="24" t="s">
        <v>423</v>
      </c>
      <c r="E14" s="24" t="s">
        <v>416</v>
      </c>
      <c r="F14" s="24" t="s">
        <v>417</v>
      </c>
      <c r="G14" s="24" t="s">
        <v>424</v>
      </c>
      <c r="H14" s="24" t="s">
        <v>425</v>
      </c>
      <c r="I14" s="25"/>
      <c r="J14" s="25" t="s">
        <v>426</v>
      </c>
      <c r="K14" s="26" t="s">
        <v>427</v>
      </c>
      <c r="L14" s="26" t="s">
        <v>428</v>
      </c>
      <c r="M14" s="27" t="s">
        <v>429</v>
      </c>
      <c r="N14" s="26" t="s">
        <v>430</v>
      </c>
      <c r="O14" s="28">
        <v>30.3</v>
      </c>
      <c r="P14" s="28"/>
    </row>
    <row r="15" spans="1:16" ht="60" hidden="1">
      <c r="A15" s="24" t="s">
        <v>420</v>
      </c>
      <c r="B15" s="24" t="s">
        <v>421</v>
      </c>
      <c r="C15" s="24" t="s">
        <v>431</v>
      </c>
      <c r="D15" s="24" t="s">
        <v>432</v>
      </c>
      <c r="E15" s="24" t="s">
        <v>416</v>
      </c>
      <c r="F15" s="24" t="s">
        <v>417</v>
      </c>
      <c r="G15" s="24" t="s">
        <v>433</v>
      </c>
      <c r="H15" s="24" t="s">
        <v>434</v>
      </c>
      <c r="I15" s="25" t="s">
        <v>434</v>
      </c>
      <c r="J15" s="25" t="s">
        <v>421</v>
      </c>
      <c r="K15" s="26" t="s">
        <v>435</v>
      </c>
      <c r="L15" s="26" t="s">
        <v>436</v>
      </c>
      <c r="M15" s="27" t="s">
        <v>416</v>
      </c>
      <c r="N15" s="26" t="s">
        <v>433</v>
      </c>
      <c r="O15" s="28">
        <v>0</v>
      </c>
      <c r="P15" s="28"/>
    </row>
    <row r="16" spans="1:16" ht="135" hidden="1">
      <c r="A16" s="24" t="s">
        <v>437</v>
      </c>
      <c r="B16" s="24" t="s">
        <v>438</v>
      </c>
      <c r="C16" s="24" t="s">
        <v>439</v>
      </c>
      <c r="D16" s="24" t="s">
        <v>440</v>
      </c>
      <c r="E16" s="24" t="s">
        <v>416</v>
      </c>
      <c r="F16" s="24" t="s">
        <v>417</v>
      </c>
      <c r="G16" s="24" t="s">
        <v>441</v>
      </c>
      <c r="H16" s="24" t="s">
        <v>442</v>
      </c>
      <c r="I16" s="25" t="s">
        <v>442</v>
      </c>
      <c r="J16" s="25" t="s">
        <v>438</v>
      </c>
      <c r="K16" s="26" t="s">
        <v>428</v>
      </c>
      <c r="L16" s="26" t="s">
        <v>443</v>
      </c>
      <c r="M16" s="27" t="s">
        <v>416</v>
      </c>
      <c r="N16" s="26" t="s">
        <v>441</v>
      </c>
      <c r="O16" s="28">
        <v>2200</v>
      </c>
      <c r="P16" s="28"/>
    </row>
    <row r="17" spans="1:16" ht="60" hidden="1">
      <c r="A17" s="24" t="s">
        <v>444</v>
      </c>
      <c r="B17" s="24" t="s">
        <v>445</v>
      </c>
      <c r="C17" s="24" t="s">
        <v>422</v>
      </c>
      <c r="D17" s="24" t="s">
        <v>423</v>
      </c>
      <c r="E17" s="24" t="s">
        <v>416</v>
      </c>
      <c r="F17" s="24" t="s">
        <v>417</v>
      </c>
      <c r="G17" s="24" t="s">
        <v>446</v>
      </c>
      <c r="H17" s="24" t="s">
        <v>447</v>
      </c>
      <c r="I17" s="25" t="s">
        <v>447</v>
      </c>
      <c r="J17" s="25" t="s">
        <v>445</v>
      </c>
      <c r="K17" s="26" t="s">
        <v>448</v>
      </c>
      <c r="L17" s="26" t="s">
        <v>428</v>
      </c>
      <c r="M17" s="27" t="s">
        <v>416</v>
      </c>
      <c r="N17" s="26" t="s">
        <v>446</v>
      </c>
      <c r="O17" s="28">
        <v>53000</v>
      </c>
      <c r="P17" s="28"/>
    </row>
    <row r="18" spans="1:16" ht="60" hidden="1">
      <c r="A18" s="24" t="s">
        <v>449</v>
      </c>
      <c r="B18" s="24" t="s">
        <v>450</v>
      </c>
      <c r="C18" s="24" t="s">
        <v>431</v>
      </c>
      <c r="D18" s="24" t="s">
        <v>432</v>
      </c>
      <c r="E18" s="24" t="s">
        <v>416</v>
      </c>
      <c r="F18" s="24" t="s">
        <v>417</v>
      </c>
      <c r="G18" s="24" t="s">
        <v>433</v>
      </c>
      <c r="H18" s="24" t="s">
        <v>434</v>
      </c>
      <c r="I18" s="25" t="s">
        <v>434</v>
      </c>
      <c r="J18" s="25" t="s">
        <v>450</v>
      </c>
      <c r="K18" s="26" t="s">
        <v>435</v>
      </c>
      <c r="L18" s="26" t="s">
        <v>436</v>
      </c>
      <c r="M18" s="27" t="s">
        <v>416</v>
      </c>
      <c r="N18" s="26" t="s">
        <v>433</v>
      </c>
      <c r="O18" s="28">
        <v>3000</v>
      </c>
      <c r="P18" s="28"/>
    </row>
    <row r="19" spans="1:16" s="23" customFormat="1" ht="409.5" hidden="1">
      <c r="A19" s="21" t="s">
        <v>412</v>
      </c>
      <c r="B19" s="21" t="s">
        <v>413</v>
      </c>
      <c r="C19" s="21" t="s">
        <v>414</v>
      </c>
      <c r="D19" s="21" t="s">
        <v>415</v>
      </c>
      <c r="E19" s="21" t="s">
        <v>451</v>
      </c>
      <c r="F19" s="21" t="s">
        <v>452</v>
      </c>
      <c r="G19" s="21" t="s">
        <v>418</v>
      </c>
      <c r="H19" s="21" t="s">
        <v>419</v>
      </c>
      <c r="I19" s="30" t="s">
        <v>452</v>
      </c>
      <c r="J19" s="30"/>
      <c r="K19" s="31"/>
      <c r="L19" s="31"/>
      <c r="M19" s="32"/>
      <c r="N19" s="31"/>
      <c r="O19" s="22">
        <v>3455</v>
      </c>
      <c r="P19" s="22"/>
    </row>
    <row r="20" spans="1:16" ht="285" hidden="1">
      <c r="A20" s="24" t="s">
        <v>437</v>
      </c>
      <c r="B20" s="24" t="s">
        <v>438</v>
      </c>
      <c r="C20" s="24" t="s">
        <v>453</v>
      </c>
      <c r="D20" s="24" t="s">
        <v>454</v>
      </c>
      <c r="E20" s="24" t="s">
        <v>451</v>
      </c>
      <c r="F20" s="24" t="s">
        <v>452</v>
      </c>
      <c r="G20" s="24" t="s">
        <v>455</v>
      </c>
      <c r="H20" s="24" t="s">
        <v>456</v>
      </c>
      <c r="I20" s="25" t="s">
        <v>456</v>
      </c>
      <c r="J20" s="25" t="s">
        <v>438</v>
      </c>
      <c r="K20" s="26" t="s">
        <v>457</v>
      </c>
      <c r="L20" s="26" t="s">
        <v>458</v>
      </c>
      <c r="M20" s="27" t="s">
        <v>451</v>
      </c>
      <c r="N20" s="26" t="s">
        <v>455</v>
      </c>
      <c r="O20" s="28">
        <v>3230</v>
      </c>
      <c r="P20" s="28"/>
    </row>
    <row r="21" spans="1:16" s="35" customFormat="1" ht="27" hidden="1" customHeight="1">
      <c r="A21" s="33" t="s">
        <v>412</v>
      </c>
      <c r="B21" s="33" t="s">
        <v>413</v>
      </c>
      <c r="C21" s="33" t="s">
        <v>414</v>
      </c>
      <c r="D21" s="33" t="s">
        <v>415</v>
      </c>
      <c r="E21" s="33" t="s">
        <v>459</v>
      </c>
      <c r="F21" s="33" t="s">
        <v>460</v>
      </c>
      <c r="G21" s="33" t="s">
        <v>418</v>
      </c>
      <c r="H21" s="33" t="s">
        <v>419</v>
      </c>
      <c r="I21" s="211" t="s">
        <v>461</v>
      </c>
      <c r="J21" s="205"/>
      <c r="K21" s="205"/>
      <c r="L21" s="205"/>
      <c r="M21" s="205"/>
      <c r="N21" s="206"/>
      <c r="O21" s="34">
        <v>5340</v>
      </c>
      <c r="P21" s="34"/>
    </row>
    <row r="22" spans="1:16" ht="135" hidden="1">
      <c r="A22" s="24" t="s">
        <v>462</v>
      </c>
      <c r="B22" s="24" t="s">
        <v>463</v>
      </c>
      <c r="C22" s="24" t="s">
        <v>439</v>
      </c>
      <c r="D22" s="24" t="s">
        <v>440</v>
      </c>
      <c r="E22" s="24" t="s">
        <v>459</v>
      </c>
      <c r="F22" s="24" t="s">
        <v>460</v>
      </c>
      <c r="G22" s="24" t="s">
        <v>441</v>
      </c>
      <c r="H22" s="24" t="s">
        <v>442</v>
      </c>
      <c r="I22" s="25" t="s">
        <v>442</v>
      </c>
      <c r="J22" s="25" t="s">
        <v>463</v>
      </c>
      <c r="K22" s="26" t="s">
        <v>428</v>
      </c>
      <c r="L22" s="26" t="s">
        <v>443</v>
      </c>
      <c r="M22" s="27" t="s">
        <v>459</v>
      </c>
      <c r="N22" s="26" t="s">
        <v>441</v>
      </c>
      <c r="O22" s="28">
        <v>5340</v>
      </c>
      <c r="P22" s="28"/>
    </row>
    <row r="23" spans="1:16" ht="15" hidden="1">
      <c r="A23" s="24" t="s">
        <v>464</v>
      </c>
      <c r="B23" s="24" t="s">
        <v>465</v>
      </c>
      <c r="C23" s="24" t="s">
        <v>466</v>
      </c>
      <c r="D23" s="24" t="s">
        <v>467</v>
      </c>
      <c r="E23" s="24" t="s">
        <v>468</v>
      </c>
      <c r="F23" s="24" t="s">
        <v>469</v>
      </c>
      <c r="G23" s="24" t="s">
        <v>470</v>
      </c>
      <c r="H23" s="24" t="s">
        <v>471</v>
      </c>
      <c r="I23" s="25"/>
      <c r="J23" s="25"/>
      <c r="K23" s="26"/>
      <c r="L23" s="26"/>
      <c r="M23" s="27"/>
      <c r="N23" s="26"/>
      <c r="O23" s="28"/>
      <c r="P23" s="28"/>
    </row>
    <row r="24" spans="1:16" ht="15" hidden="1">
      <c r="A24" s="24" t="s">
        <v>464</v>
      </c>
      <c r="B24" s="24" t="s">
        <v>465</v>
      </c>
      <c r="C24" s="24" t="s">
        <v>472</v>
      </c>
      <c r="D24" s="24" t="s">
        <v>473</v>
      </c>
      <c r="E24" s="24" t="s">
        <v>468</v>
      </c>
      <c r="F24" s="24" t="s">
        <v>469</v>
      </c>
      <c r="G24" s="24" t="s">
        <v>470</v>
      </c>
      <c r="H24" s="24" t="s">
        <v>471</v>
      </c>
      <c r="I24" s="25"/>
      <c r="J24" s="25"/>
      <c r="K24" s="26"/>
      <c r="L24" s="26"/>
      <c r="M24" s="27"/>
      <c r="N24" s="26"/>
      <c r="O24" s="28"/>
      <c r="P24" s="28"/>
    </row>
    <row r="25" spans="1:16" ht="15" hidden="1">
      <c r="A25" s="24" t="s">
        <v>464</v>
      </c>
      <c r="B25" s="24" t="s">
        <v>465</v>
      </c>
      <c r="C25" s="24" t="s">
        <v>474</v>
      </c>
      <c r="D25" s="24" t="s">
        <v>475</v>
      </c>
      <c r="E25" s="24" t="s">
        <v>468</v>
      </c>
      <c r="F25" s="24" t="s">
        <v>469</v>
      </c>
      <c r="G25" s="24" t="s">
        <v>470</v>
      </c>
      <c r="H25" s="24" t="s">
        <v>471</v>
      </c>
      <c r="I25" s="25"/>
      <c r="J25" s="25"/>
      <c r="K25" s="26"/>
      <c r="L25" s="26"/>
      <c r="M25" s="27"/>
      <c r="N25" s="26"/>
      <c r="O25" s="28"/>
      <c r="P25" s="28"/>
    </row>
    <row r="26" spans="1:16" ht="15" hidden="1">
      <c r="A26" s="24" t="s">
        <v>464</v>
      </c>
      <c r="B26" s="24" t="s">
        <v>465</v>
      </c>
      <c r="C26" s="24" t="s">
        <v>476</v>
      </c>
      <c r="D26" s="24" t="s">
        <v>477</v>
      </c>
      <c r="E26" s="24" t="s">
        <v>468</v>
      </c>
      <c r="F26" s="24" t="s">
        <v>469</v>
      </c>
      <c r="G26" s="24" t="s">
        <v>470</v>
      </c>
      <c r="H26" s="24" t="s">
        <v>471</v>
      </c>
      <c r="I26" s="25"/>
      <c r="J26" s="25"/>
      <c r="K26" s="26"/>
      <c r="L26" s="26"/>
      <c r="M26" s="27"/>
      <c r="N26" s="26"/>
      <c r="O26" s="28"/>
      <c r="P26" s="28"/>
    </row>
    <row r="27" spans="1:16" ht="15" hidden="1">
      <c r="A27" s="24" t="s">
        <v>464</v>
      </c>
      <c r="B27" s="24" t="s">
        <v>465</v>
      </c>
      <c r="C27" s="24" t="s">
        <v>478</v>
      </c>
      <c r="D27" s="24" t="s">
        <v>479</v>
      </c>
      <c r="E27" s="24" t="s">
        <v>468</v>
      </c>
      <c r="F27" s="24" t="s">
        <v>469</v>
      </c>
      <c r="G27" s="24" t="s">
        <v>470</v>
      </c>
      <c r="H27" s="24" t="s">
        <v>471</v>
      </c>
      <c r="I27" s="25"/>
      <c r="J27" s="25"/>
      <c r="K27" s="26"/>
      <c r="L27" s="26"/>
      <c r="M27" s="27"/>
      <c r="N27" s="26"/>
      <c r="O27" s="28"/>
      <c r="P27" s="28"/>
    </row>
    <row r="28" spans="1:16" ht="15" hidden="1">
      <c r="A28" s="24" t="s">
        <v>464</v>
      </c>
      <c r="B28" s="24" t="s">
        <v>465</v>
      </c>
      <c r="C28" s="24" t="s">
        <v>480</v>
      </c>
      <c r="D28" s="24" t="s">
        <v>481</v>
      </c>
      <c r="E28" s="24" t="s">
        <v>468</v>
      </c>
      <c r="F28" s="24" t="s">
        <v>469</v>
      </c>
      <c r="G28" s="24" t="s">
        <v>470</v>
      </c>
      <c r="H28" s="24" t="s">
        <v>471</v>
      </c>
      <c r="I28" s="25"/>
      <c r="J28" s="25"/>
      <c r="K28" s="26"/>
      <c r="L28" s="26"/>
      <c r="M28" s="27"/>
      <c r="N28" s="26"/>
      <c r="O28" s="28"/>
      <c r="P28" s="28"/>
    </row>
    <row r="29" spans="1:16" ht="15" hidden="1">
      <c r="A29" s="24" t="s">
        <v>420</v>
      </c>
      <c r="B29" s="24" t="s">
        <v>421</v>
      </c>
      <c r="C29" s="24" t="s">
        <v>466</v>
      </c>
      <c r="D29" s="24" t="s">
        <v>467</v>
      </c>
      <c r="E29" s="24" t="s">
        <v>468</v>
      </c>
      <c r="F29" s="24" t="s">
        <v>469</v>
      </c>
      <c r="G29" s="24" t="s">
        <v>470</v>
      </c>
      <c r="H29" s="24" t="s">
        <v>471</v>
      </c>
      <c r="I29" s="25"/>
      <c r="J29" s="25"/>
      <c r="K29" s="26"/>
      <c r="L29" s="26"/>
      <c r="M29" s="27"/>
      <c r="N29" s="26"/>
      <c r="O29" s="28"/>
      <c r="P29" s="28"/>
    </row>
    <row r="30" spans="1:16" ht="15" hidden="1">
      <c r="A30" s="24" t="s">
        <v>420</v>
      </c>
      <c r="B30" s="24" t="s">
        <v>421</v>
      </c>
      <c r="C30" s="24" t="s">
        <v>472</v>
      </c>
      <c r="D30" s="24" t="s">
        <v>473</v>
      </c>
      <c r="E30" s="24" t="s">
        <v>468</v>
      </c>
      <c r="F30" s="24" t="s">
        <v>469</v>
      </c>
      <c r="G30" s="24" t="s">
        <v>470</v>
      </c>
      <c r="H30" s="24" t="s">
        <v>471</v>
      </c>
      <c r="I30" s="25"/>
      <c r="J30" s="25"/>
      <c r="K30" s="26"/>
      <c r="L30" s="26"/>
      <c r="M30" s="27"/>
      <c r="N30" s="26"/>
      <c r="O30" s="28"/>
      <c r="P30" s="28"/>
    </row>
    <row r="31" spans="1:16" ht="15" hidden="1">
      <c r="A31" s="24" t="s">
        <v>420</v>
      </c>
      <c r="B31" s="24" t="s">
        <v>421</v>
      </c>
      <c r="C31" s="24" t="s">
        <v>422</v>
      </c>
      <c r="D31" s="24" t="s">
        <v>423</v>
      </c>
      <c r="E31" s="24" t="s">
        <v>468</v>
      </c>
      <c r="F31" s="24" t="s">
        <v>469</v>
      </c>
      <c r="G31" s="24" t="s">
        <v>470</v>
      </c>
      <c r="H31" s="24" t="s">
        <v>471</v>
      </c>
      <c r="I31" s="25"/>
      <c r="J31" s="25"/>
      <c r="K31" s="26"/>
      <c r="L31" s="26"/>
      <c r="M31" s="27"/>
      <c r="N31" s="26"/>
      <c r="O31" s="28"/>
      <c r="P31" s="28"/>
    </row>
    <row r="32" spans="1:16" ht="15" hidden="1">
      <c r="A32" s="24" t="s">
        <v>482</v>
      </c>
      <c r="B32" s="24" t="s">
        <v>483</v>
      </c>
      <c r="C32" s="24" t="s">
        <v>484</v>
      </c>
      <c r="D32" s="24" t="s">
        <v>485</v>
      </c>
      <c r="E32" s="24" t="s">
        <v>468</v>
      </c>
      <c r="F32" s="24" t="s">
        <v>469</v>
      </c>
      <c r="G32" s="24" t="s">
        <v>470</v>
      </c>
      <c r="H32" s="24" t="s">
        <v>471</v>
      </c>
      <c r="I32" s="25"/>
      <c r="J32" s="25"/>
      <c r="K32" s="26"/>
      <c r="L32" s="26"/>
      <c r="M32" s="27"/>
      <c r="N32" s="26"/>
      <c r="O32" s="28"/>
      <c r="P32" s="28"/>
    </row>
    <row r="33" spans="1:16" ht="15" hidden="1">
      <c r="A33" s="24" t="s">
        <v>482</v>
      </c>
      <c r="B33" s="24" t="s">
        <v>483</v>
      </c>
      <c r="C33" s="24" t="s">
        <v>486</v>
      </c>
      <c r="D33" s="24" t="s">
        <v>487</v>
      </c>
      <c r="E33" s="24" t="s">
        <v>468</v>
      </c>
      <c r="F33" s="24" t="s">
        <v>469</v>
      </c>
      <c r="G33" s="24" t="s">
        <v>470</v>
      </c>
      <c r="H33" s="24" t="s">
        <v>471</v>
      </c>
      <c r="I33" s="25"/>
      <c r="J33" s="25"/>
      <c r="K33" s="26"/>
      <c r="L33" s="26"/>
      <c r="M33" s="27"/>
      <c r="N33" s="26"/>
      <c r="O33" s="28"/>
      <c r="P33" s="28"/>
    </row>
    <row r="34" spans="1:16" ht="15" hidden="1">
      <c r="A34" s="24" t="s">
        <v>482</v>
      </c>
      <c r="B34" s="24" t="s">
        <v>483</v>
      </c>
      <c r="C34" s="24" t="s">
        <v>466</v>
      </c>
      <c r="D34" s="24" t="s">
        <v>467</v>
      </c>
      <c r="E34" s="24" t="s">
        <v>468</v>
      </c>
      <c r="F34" s="24" t="s">
        <v>469</v>
      </c>
      <c r="G34" s="24" t="s">
        <v>470</v>
      </c>
      <c r="H34" s="24" t="s">
        <v>471</v>
      </c>
      <c r="I34" s="25"/>
      <c r="J34" s="25"/>
      <c r="K34" s="26"/>
      <c r="L34" s="26"/>
      <c r="M34" s="27"/>
      <c r="N34" s="26"/>
      <c r="O34" s="28"/>
      <c r="P34" s="28"/>
    </row>
    <row r="35" spans="1:16" ht="15" hidden="1">
      <c r="A35" s="24" t="s">
        <v>488</v>
      </c>
      <c r="B35" s="24" t="s">
        <v>489</v>
      </c>
      <c r="C35" s="24" t="s">
        <v>490</v>
      </c>
      <c r="D35" s="24" t="s">
        <v>491</v>
      </c>
      <c r="E35" s="24" t="s">
        <v>468</v>
      </c>
      <c r="F35" s="24" t="s">
        <v>469</v>
      </c>
      <c r="G35" s="24" t="s">
        <v>470</v>
      </c>
      <c r="H35" s="24" t="s">
        <v>471</v>
      </c>
      <c r="I35" s="25"/>
      <c r="J35" s="25"/>
      <c r="K35" s="26"/>
      <c r="L35" s="26"/>
      <c r="M35" s="27"/>
      <c r="N35" s="26"/>
      <c r="O35" s="28"/>
      <c r="P35" s="28"/>
    </row>
    <row r="36" spans="1:16" ht="63.75" hidden="1">
      <c r="A36" s="24" t="s">
        <v>420</v>
      </c>
      <c r="B36" s="24" t="s">
        <v>421</v>
      </c>
      <c r="C36" s="24" t="s">
        <v>422</v>
      </c>
      <c r="D36" s="24" t="s">
        <v>423</v>
      </c>
      <c r="E36" s="24" t="s">
        <v>492</v>
      </c>
      <c r="F36" s="24" t="s">
        <v>493</v>
      </c>
      <c r="G36" s="24" t="s">
        <v>424</v>
      </c>
      <c r="H36" s="24" t="s">
        <v>425</v>
      </c>
      <c r="I36" s="36" t="s">
        <v>425</v>
      </c>
      <c r="J36" s="36" t="s">
        <v>421</v>
      </c>
      <c r="K36" s="37" t="s">
        <v>448</v>
      </c>
      <c r="L36" s="37" t="s">
        <v>428</v>
      </c>
      <c r="M36" s="38" t="s">
        <v>492</v>
      </c>
      <c r="N36" s="37" t="s">
        <v>424</v>
      </c>
      <c r="O36" s="39"/>
      <c r="P36" s="39"/>
    </row>
    <row r="37" spans="1:16" ht="51" hidden="1">
      <c r="A37" s="24" t="s">
        <v>444</v>
      </c>
      <c r="B37" s="24" t="s">
        <v>445</v>
      </c>
      <c r="C37" s="24" t="s">
        <v>494</v>
      </c>
      <c r="D37" s="24" t="s">
        <v>495</v>
      </c>
      <c r="E37" s="24" t="s">
        <v>492</v>
      </c>
      <c r="F37" s="24" t="s">
        <v>493</v>
      </c>
      <c r="G37" s="24" t="s">
        <v>446</v>
      </c>
      <c r="H37" s="24" t="s">
        <v>447</v>
      </c>
      <c r="I37" s="36" t="s">
        <v>447</v>
      </c>
      <c r="J37" s="36" t="s">
        <v>445</v>
      </c>
      <c r="K37" s="37" t="s">
        <v>496</v>
      </c>
      <c r="L37" s="37" t="s">
        <v>496</v>
      </c>
      <c r="M37" s="38" t="s">
        <v>492</v>
      </c>
      <c r="N37" s="37" t="s">
        <v>446</v>
      </c>
      <c r="O37" s="39"/>
      <c r="P37" s="39"/>
    </row>
    <row r="38" spans="1:16" ht="114.75" hidden="1">
      <c r="A38" s="24" t="s">
        <v>497</v>
      </c>
      <c r="B38" s="24" t="s">
        <v>498</v>
      </c>
      <c r="C38" s="24" t="s">
        <v>494</v>
      </c>
      <c r="D38" s="24" t="s">
        <v>495</v>
      </c>
      <c r="E38" s="24" t="s">
        <v>492</v>
      </c>
      <c r="F38" s="24" t="s">
        <v>493</v>
      </c>
      <c r="G38" s="24" t="s">
        <v>441</v>
      </c>
      <c r="H38" s="24" t="s">
        <v>442</v>
      </c>
      <c r="I38" s="36" t="s">
        <v>442</v>
      </c>
      <c r="J38" s="36" t="s">
        <v>498</v>
      </c>
      <c r="K38" s="37" t="s">
        <v>496</v>
      </c>
      <c r="L38" s="37" t="s">
        <v>496</v>
      </c>
      <c r="M38" s="38" t="s">
        <v>492</v>
      </c>
      <c r="N38" s="37" t="s">
        <v>441</v>
      </c>
      <c r="O38" s="39"/>
      <c r="P38" s="39"/>
    </row>
    <row r="39" spans="1:16" ht="114.75" hidden="1">
      <c r="A39" s="24" t="s">
        <v>499</v>
      </c>
      <c r="B39" s="24" t="s">
        <v>500</v>
      </c>
      <c r="C39" s="24" t="s">
        <v>501</v>
      </c>
      <c r="D39" s="24" t="s">
        <v>502</v>
      </c>
      <c r="E39" s="24" t="s">
        <v>492</v>
      </c>
      <c r="F39" s="24" t="s">
        <v>493</v>
      </c>
      <c r="G39" s="24" t="s">
        <v>441</v>
      </c>
      <c r="H39" s="24" t="s">
        <v>442</v>
      </c>
      <c r="I39" s="36" t="s">
        <v>442</v>
      </c>
      <c r="J39" s="36" t="s">
        <v>500</v>
      </c>
      <c r="K39" s="37" t="s">
        <v>448</v>
      </c>
      <c r="L39" s="37" t="s">
        <v>503</v>
      </c>
      <c r="M39" s="38" t="s">
        <v>492</v>
      </c>
      <c r="N39" s="37" t="s">
        <v>441</v>
      </c>
      <c r="O39" s="39"/>
      <c r="P39" s="39"/>
    </row>
    <row r="40" spans="1:16" s="23" customFormat="1" ht="15" hidden="1">
      <c r="A40" s="21" t="s">
        <v>412</v>
      </c>
      <c r="B40" s="21" t="s">
        <v>413</v>
      </c>
      <c r="C40" s="21" t="s">
        <v>414</v>
      </c>
      <c r="D40" s="21" t="s">
        <v>415</v>
      </c>
      <c r="E40" s="21" t="s">
        <v>504</v>
      </c>
      <c r="F40" s="21" t="s">
        <v>505</v>
      </c>
      <c r="G40" s="21" t="s">
        <v>418</v>
      </c>
      <c r="H40" s="21" t="s">
        <v>419</v>
      </c>
      <c r="I40" s="201" t="s">
        <v>505</v>
      </c>
      <c r="J40" s="202"/>
      <c r="K40" s="202"/>
      <c r="L40" s="202"/>
      <c r="M40" s="202"/>
      <c r="N40" s="203"/>
      <c r="O40" s="40"/>
      <c r="P40" s="40"/>
    </row>
    <row r="41" spans="1:16" ht="267.75" hidden="1">
      <c r="A41" s="24" t="s">
        <v>444</v>
      </c>
      <c r="B41" s="24" t="s">
        <v>445</v>
      </c>
      <c r="C41" s="24" t="s">
        <v>506</v>
      </c>
      <c r="D41" s="24" t="s">
        <v>507</v>
      </c>
      <c r="E41" s="24" t="s">
        <v>504</v>
      </c>
      <c r="F41" s="24" t="s">
        <v>505</v>
      </c>
      <c r="G41" s="24" t="s">
        <v>508</v>
      </c>
      <c r="H41" s="24" t="s">
        <v>509</v>
      </c>
      <c r="I41" s="36" t="s">
        <v>509</v>
      </c>
      <c r="J41" s="36" t="s">
        <v>445</v>
      </c>
      <c r="K41" s="37" t="s">
        <v>510</v>
      </c>
      <c r="L41" s="37" t="s">
        <v>511</v>
      </c>
      <c r="M41" s="38" t="s">
        <v>504</v>
      </c>
      <c r="N41" s="37" t="s">
        <v>508</v>
      </c>
      <c r="O41" s="39"/>
      <c r="P41" s="39"/>
    </row>
    <row r="42" spans="1:16" ht="51" hidden="1">
      <c r="A42" s="24" t="s">
        <v>444</v>
      </c>
      <c r="B42" s="24" t="s">
        <v>445</v>
      </c>
      <c r="C42" s="24" t="s">
        <v>431</v>
      </c>
      <c r="D42" s="24" t="s">
        <v>432</v>
      </c>
      <c r="E42" s="24" t="s">
        <v>504</v>
      </c>
      <c r="F42" s="24" t="s">
        <v>505</v>
      </c>
      <c r="G42" s="24" t="s">
        <v>433</v>
      </c>
      <c r="H42" s="24" t="s">
        <v>434</v>
      </c>
      <c r="I42" s="36" t="s">
        <v>434</v>
      </c>
      <c r="J42" s="36" t="s">
        <v>445</v>
      </c>
      <c r="K42" s="37" t="s">
        <v>435</v>
      </c>
      <c r="L42" s="37" t="s">
        <v>436</v>
      </c>
      <c r="M42" s="38" t="s">
        <v>504</v>
      </c>
      <c r="N42" s="37" t="s">
        <v>433</v>
      </c>
      <c r="O42" s="39"/>
      <c r="P42" s="39"/>
    </row>
    <row r="43" spans="1:16" s="23" customFormat="1" ht="15" hidden="1">
      <c r="A43" s="21" t="s">
        <v>412</v>
      </c>
      <c r="B43" s="21" t="s">
        <v>413</v>
      </c>
      <c r="C43" s="21" t="s">
        <v>414</v>
      </c>
      <c r="D43" s="21" t="s">
        <v>415</v>
      </c>
      <c r="E43" s="21" t="s">
        <v>512</v>
      </c>
      <c r="F43" s="21" t="s">
        <v>513</v>
      </c>
      <c r="G43" s="21" t="s">
        <v>418</v>
      </c>
      <c r="H43" s="21" t="s">
        <v>419</v>
      </c>
      <c r="I43" s="201" t="s">
        <v>514</v>
      </c>
      <c r="J43" s="202"/>
      <c r="K43" s="202"/>
      <c r="L43" s="202"/>
      <c r="M43" s="202"/>
      <c r="N43" s="203"/>
      <c r="O43" s="40"/>
      <c r="P43" s="40"/>
    </row>
    <row r="44" spans="1:16" ht="51" hidden="1">
      <c r="A44" s="24" t="s">
        <v>515</v>
      </c>
      <c r="B44" s="24" t="s">
        <v>516</v>
      </c>
      <c r="C44" s="24" t="s">
        <v>431</v>
      </c>
      <c r="D44" s="24" t="s">
        <v>432</v>
      </c>
      <c r="E44" s="24" t="s">
        <v>512</v>
      </c>
      <c r="F44" s="24" t="s">
        <v>513</v>
      </c>
      <c r="G44" s="24" t="s">
        <v>433</v>
      </c>
      <c r="H44" s="24" t="s">
        <v>434</v>
      </c>
      <c r="I44" s="36" t="s">
        <v>434</v>
      </c>
      <c r="J44" s="36" t="s">
        <v>516</v>
      </c>
      <c r="K44" s="37" t="s">
        <v>435</v>
      </c>
      <c r="L44" s="37" t="s">
        <v>436</v>
      </c>
      <c r="M44" s="38" t="s">
        <v>512</v>
      </c>
      <c r="N44" s="37" t="s">
        <v>433</v>
      </c>
      <c r="O44" s="39"/>
      <c r="P44" s="39"/>
    </row>
    <row r="45" spans="1:16" ht="267.75" hidden="1">
      <c r="A45" s="24" t="s">
        <v>515</v>
      </c>
      <c r="B45" s="24" t="s">
        <v>516</v>
      </c>
      <c r="C45" s="24" t="s">
        <v>517</v>
      </c>
      <c r="D45" s="24" t="s">
        <v>518</v>
      </c>
      <c r="E45" s="24" t="s">
        <v>512</v>
      </c>
      <c r="F45" s="24" t="s">
        <v>513</v>
      </c>
      <c r="G45" s="24" t="s">
        <v>519</v>
      </c>
      <c r="H45" s="24" t="s">
        <v>520</v>
      </c>
      <c r="I45" s="36" t="s">
        <v>520</v>
      </c>
      <c r="J45" s="36" t="s">
        <v>516</v>
      </c>
      <c r="K45" s="37" t="s">
        <v>435</v>
      </c>
      <c r="L45" s="37" t="s">
        <v>510</v>
      </c>
      <c r="M45" s="38" t="s">
        <v>512</v>
      </c>
      <c r="N45" s="37" t="s">
        <v>519</v>
      </c>
      <c r="O45" s="39"/>
      <c r="P45" s="39"/>
    </row>
    <row r="46" spans="1:16" ht="293.25" hidden="1">
      <c r="A46" s="24" t="s">
        <v>515</v>
      </c>
      <c r="B46" s="24" t="s">
        <v>516</v>
      </c>
      <c r="C46" s="24" t="s">
        <v>517</v>
      </c>
      <c r="D46" s="24" t="s">
        <v>518</v>
      </c>
      <c r="E46" s="24" t="s">
        <v>512</v>
      </c>
      <c r="F46" s="24" t="s">
        <v>513</v>
      </c>
      <c r="G46" s="24" t="s">
        <v>521</v>
      </c>
      <c r="H46" s="24" t="s">
        <v>522</v>
      </c>
      <c r="I46" s="36" t="s">
        <v>522</v>
      </c>
      <c r="J46" s="36" t="s">
        <v>516</v>
      </c>
      <c r="K46" s="37" t="s">
        <v>435</v>
      </c>
      <c r="L46" s="37" t="s">
        <v>510</v>
      </c>
      <c r="M46" s="38" t="s">
        <v>512</v>
      </c>
      <c r="N46" s="37" t="s">
        <v>521</v>
      </c>
      <c r="O46" s="39"/>
      <c r="P46" s="39"/>
    </row>
    <row r="47" spans="1:16" s="23" customFormat="1" ht="15" hidden="1">
      <c r="A47" s="21" t="s">
        <v>412</v>
      </c>
      <c r="B47" s="21" t="s">
        <v>413</v>
      </c>
      <c r="C47" s="21" t="s">
        <v>414</v>
      </c>
      <c r="D47" s="21" t="s">
        <v>415</v>
      </c>
      <c r="E47" s="21" t="s">
        <v>523</v>
      </c>
      <c r="F47" s="21" t="s">
        <v>524</v>
      </c>
      <c r="G47" s="21" t="s">
        <v>418</v>
      </c>
      <c r="H47" s="21" t="s">
        <v>419</v>
      </c>
      <c r="I47" s="201" t="s">
        <v>524</v>
      </c>
      <c r="J47" s="202"/>
      <c r="K47" s="202"/>
      <c r="L47" s="202"/>
      <c r="M47" s="202"/>
      <c r="N47" s="203"/>
      <c r="O47" s="40"/>
      <c r="P47" s="40"/>
    </row>
    <row r="48" spans="1:16" ht="114.75" hidden="1">
      <c r="A48" s="24" t="s">
        <v>482</v>
      </c>
      <c r="B48" s="24" t="s">
        <v>483</v>
      </c>
      <c r="C48" s="24" t="s">
        <v>525</v>
      </c>
      <c r="D48" s="24" t="s">
        <v>526</v>
      </c>
      <c r="E48" s="24" t="s">
        <v>523</v>
      </c>
      <c r="F48" s="24" t="s">
        <v>524</v>
      </c>
      <c r="G48" s="24" t="s">
        <v>441</v>
      </c>
      <c r="H48" s="24" t="s">
        <v>442</v>
      </c>
      <c r="I48" s="36" t="s">
        <v>442</v>
      </c>
      <c r="J48" s="36" t="s">
        <v>483</v>
      </c>
      <c r="K48" s="37" t="s">
        <v>496</v>
      </c>
      <c r="L48" s="37" t="s">
        <v>458</v>
      </c>
      <c r="M48" s="38" t="s">
        <v>523</v>
      </c>
      <c r="N48" s="37" t="s">
        <v>441</v>
      </c>
      <c r="O48" s="39"/>
      <c r="P48" s="39"/>
    </row>
    <row r="49" spans="1:16" s="23" customFormat="1" ht="15" hidden="1">
      <c r="A49" s="21" t="s">
        <v>412</v>
      </c>
      <c r="B49" s="21" t="s">
        <v>413</v>
      </c>
      <c r="C49" s="21" t="s">
        <v>414</v>
      </c>
      <c r="D49" s="21" t="s">
        <v>415</v>
      </c>
      <c r="E49" s="21" t="s">
        <v>527</v>
      </c>
      <c r="F49" s="21" t="s">
        <v>528</v>
      </c>
      <c r="G49" s="21" t="s">
        <v>418</v>
      </c>
      <c r="H49" s="21" t="s">
        <v>419</v>
      </c>
      <c r="I49" s="201" t="s">
        <v>528</v>
      </c>
      <c r="J49" s="202"/>
      <c r="K49" s="202"/>
      <c r="L49" s="202"/>
      <c r="M49" s="202"/>
      <c r="N49" s="203"/>
      <c r="O49" s="40"/>
      <c r="P49" s="40"/>
    </row>
    <row r="50" spans="1:16" s="35" customFormat="1" ht="15" hidden="1">
      <c r="A50" s="33" t="s">
        <v>412</v>
      </c>
      <c r="B50" s="33" t="s">
        <v>413</v>
      </c>
      <c r="C50" s="33" t="s">
        <v>414</v>
      </c>
      <c r="D50" s="33" t="s">
        <v>415</v>
      </c>
      <c r="E50" s="33" t="s">
        <v>529</v>
      </c>
      <c r="F50" s="33" t="s">
        <v>530</v>
      </c>
      <c r="G50" s="33" t="s">
        <v>418</v>
      </c>
      <c r="H50" s="33" t="s">
        <v>419</v>
      </c>
      <c r="I50" s="204" t="s">
        <v>530</v>
      </c>
      <c r="J50" s="205"/>
      <c r="K50" s="205"/>
      <c r="L50" s="205"/>
      <c r="M50" s="205"/>
      <c r="N50" s="206"/>
      <c r="O50" s="41"/>
      <c r="P50" s="41"/>
    </row>
    <row r="51" spans="1:16" ht="114.75" hidden="1">
      <c r="A51" s="24" t="s">
        <v>464</v>
      </c>
      <c r="B51" s="24" t="s">
        <v>465</v>
      </c>
      <c r="C51" s="24" t="s">
        <v>480</v>
      </c>
      <c r="D51" s="24" t="s">
        <v>481</v>
      </c>
      <c r="E51" s="24" t="s">
        <v>529</v>
      </c>
      <c r="F51" s="24" t="s">
        <v>530</v>
      </c>
      <c r="G51" s="24" t="s">
        <v>441</v>
      </c>
      <c r="H51" s="24" t="s">
        <v>442</v>
      </c>
      <c r="I51" s="36" t="s">
        <v>442</v>
      </c>
      <c r="J51" s="36" t="s">
        <v>465</v>
      </c>
      <c r="K51" s="37" t="s">
        <v>458</v>
      </c>
      <c r="L51" s="37" t="s">
        <v>531</v>
      </c>
      <c r="M51" s="38" t="s">
        <v>529</v>
      </c>
      <c r="N51" s="37" t="s">
        <v>441</v>
      </c>
      <c r="O51" s="39"/>
      <c r="P51" s="39"/>
    </row>
    <row r="52" spans="1:16" s="35" customFormat="1" ht="15" hidden="1">
      <c r="A52" s="33" t="s">
        <v>412</v>
      </c>
      <c r="B52" s="33" t="s">
        <v>413</v>
      </c>
      <c r="C52" s="33" t="s">
        <v>414</v>
      </c>
      <c r="D52" s="33" t="s">
        <v>415</v>
      </c>
      <c r="E52" s="33" t="s">
        <v>532</v>
      </c>
      <c r="F52" s="33" t="s">
        <v>533</v>
      </c>
      <c r="G52" s="33" t="s">
        <v>418</v>
      </c>
      <c r="H52" s="33" t="s">
        <v>419</v>
      </c>
      <c r="I52" s="204" t="s">
        <v>533</v>
      </c>
      <c r="J52" s="205"/>
      <c r="K52" s="205"/>
      <c r="L52" s="205"/>
      <c r="M52" s="205"/>
      <c r="N52" s="206"/>
      <c r="O52" s="41"/>
      <c r="P52" s="41"/>
    </row>
    <row r="53" spans="1:16" ht="63.75" hidden="1">
      <c r="A53" s="24" t="s">
        <v>482</v>
      </c>
      <c r="B53" s="24" t="s">
        <v>483</v>
      </c>
      <c r="C53" s="24" t="s">
        <v>525</v>
      </c>
      <c r="D53" s="24" t="s">
        <v>526</v>
      </c>
      <c r="E53" s="24" t="s">
        <v>532</v>
      </c>
      <c r="F53" s="24" t="s">
        <v>533</v>
      </c>
      <c r="G53" s="24" t="s">
        <v>534</v>
      </c>
      <c r="H53" s="24" t="s">
        <v>535</v>
      </c>
      <c r="I53" s="36" t="s">
        <v>535</v>
      </c>
      <c r="J53" s="36" t="s">
        <v>483</v>
      </c>
      <c r="K53" s="37" t="s">
        <v>496</v>
      </c>
      <c r="L53" s="37" t="s">
        <v>458</v>
      </c>
      <c r="M53" s="38" t="s">
        <v>532</v>
      </c>
      <c r="N53" s="37" t="s">
        <v>534</v>
      </c>
      <c r="O53" s="39"/>
      <c r="P53" s="39"/>
    </row>
    <row r="54" spans="1:16" s="35" customFormat="1" ht="15" hidden="1">
      <c r="A54" s="33" t="s">
        <v>412</v>
      </c>
      <c r="B54" s="33" t="s">
        <v>413</v>
      </c>
      <c r="C54" s="33" t="s">
        <v>414</v>
      </c>
      <c r="D54" s="33" t="s">
        <v>415</v>
      </c>
      <c r="E54" s="33" t="s">
        <v>536</v>
      </c>
      <c r="F54" s="33" t="s">
        <v>537</v>
      </c>
      <c r="G54" s="33" t="s">
        <v>418</v>
      </c>
      <c r="H54" s="33" t="s">
        <v>419</v>
      </c>
      <c r="I54" s="204" t="s">
        <v>537</v>
      </c>
      <c r="J54" s="205"/>
      <c r="K54" s="205"/>
      <c r="L54" s="205"/>
      <c r="M54" s="205"/>
      <c r="N54" s="206"/>
      <c r="O54" s="41"/>
      <c r="P54" s="41"/>
    </row>
    <row r="55" spans="1:16" ht="63.75" hidden="1">
      <c r="A55" s="24" t="s">
        <v>482</v>
      </c>
      <c r="B55" s="24" t="s">
        <v>483</v>
      </c>
      <c r="C55" s="24" t="s">
        <v>525</v>
      </c>
      <c r="D55" s="24" t="s">
        <v>526</v>
      </c>
      <c r="E55" s="24" t="s">
        <v>536</v>
      </c>
      <c r="F55" s="24" t="s">
        <v>537</v>
      </c>
      <c r="G55" s="24" t="s">
        <v>534</v>
      </c>
      <c r="H55" s="24" t="s">
        <v>535</v>
      </c>
      <c r="I55" s="36" t="s">
        <v>535</v>
      </c>
      <c r="J55" s="36" t="s">
        <v>483</v>
      </c>
      <c r="K55" s="37" t="s">
        <v>496</v>
      </c>
      <c r="L55" s="37" t="s">
        <v>458</v>
      </c>
      <c r="M55" s="38" t="s">
        <v>536</v>
      </c>
      <c r="N55" s="37" t="s">
        <v>534</v>
      </c>
      <c r="O55" s="39"/>
      <c r="P55" s="39"/>
    </row>
    <row r="56" spans="1:16" ht="102" hidden="1">
      <c r="A56" s="24" t="s">
        <v>488</v>
      </c>
      <c r="B56" s="24" t="s">
        <v>489</v>
      </c>
      <c r="C56" s="24" t="s">
        <v>490</v>
      </c>
      <c r="D56" s="24" t="s">
        <v>491</v>
      </c>
      <c r="E56" s="24" t="s">
        <v>536</v>
      </c>
      <c r="F56" s="24" t="s">
        <v>537</v>
      </c>
      <c r="G56" s="24" t="s">
        <v>470</v>
      </c>
      <c r="H56" s="24" t="s">
        <v>471</v>
      </c>
      <c r="I56" s="36" t="s">
        <v>471</v>
      </c>
      <c r="J56" s="36" t="s">
        <v>489</v>
      </c>
      <c r="K56" s="37" t="s">
        <v>531</v>
      </c>
      <c r="L56" s="37" t="s">
        <v>436</v>
      </c>
      <c r="M56" s="38" t="s">
        <v>536</v>
      </c>
      <c r="N56" s="37" t="s">
        <v>470</v>
      </c>
      <c r="O56" s="39"/>
      <c r="P56" s="39"/>
    </row>
    <row r="57" spans="1:16" ht="191.25" hidden="1">
      <c r="A57" s="24" t="s">
        <v>538</v>
      </c>
      <c r="B57" s="24" t="s">
        <v>539</v>
      </c>
      <c r="C57" s="24" t="s">
        <v>540</v>
      </c>
      <c r="D57" s="24" t="s">
        <v>541</v>
      </c>
      <c r="E57" s="24" t="s">
        <v>536</v>
      </c>
      <c r="F57" s="24" t="s">
        <v>537</v>
      </c>
      <c r="G57" s="24" t="s">
        <v>542</v>
      </c>
      <c r="H57" s="24" t="s">
        <v>543</v>
      </c>
      <c r="I57" s="36" t="s">
        <v>543</v>
      </c>
      <c r="J57" s="36" t="s">
        <v>539</v>
      </c>
      <c r="K57" s="37" t="s">
        <v>458</v>
      </c>
      <c r="L57" s="37" t="s">
        <v>448</v>
      </c>
      <c r="M57" s="38" t="s">
        <v>536</v>
      </c>
      <c r="N57" s="37" t="s">
        <v>542</v>
      </c>
      <c r="O57" s="39"/>
      <c r="P57" s="39"/>
    </row>
    <row r="58" spans="1:16" s="35" customFormat="1" ht="15" hidden="1">
      <c r="A58" s="33" t="s">
        <v>412</v>
      </c>
      <c r="B58" s="33" t="s">
        <v>413</v>
      </c>
      <c r="C58" s="33" t="s">
        <v>414</v>
      </c>
      <c r="D58" s="33" t="s">
        <v>415</v>
      </c>
      <c r="E58" s="33" t="s">
        <v>544</v>
      </c>
      <c r="F58" s="33" t="s">
        <v>545</v>
      </c>
      <c r="G58" s="33" t="s">
        <v>418</v>
      </c>
      <c r="H58" s="33" t="s">
        <v>419</v>
      </c>
      <c r="I58" s="204" t="s">
        <v>545</v>
      </c>
      <c r="J58" s="205"/>
      <c r="K58" s="205"/>
      <c r="L58" s="205"/>
      <c r="M58" s="205"/>
      <c r="N58" s="206"/>
      <c r="O58" s="41"/>
      <c r="P58" s="41"/>
    </row>
    <row r="59" spans="1:16" ht="63.75" hidden="1">
      <c r="A59" s="24" t="s">
        <v>482</v>
      </c>
      <c r="B59" s="24" t="s">
        <v>483</v>
      </c>
      <c r="C59" s="24" t="s">
        <v>525</v>
      </c>
      <c r="D59" s="24" t="s">
        <v>526</v>
      </c>
      <c r="E59" s="24" t="s">
        <v>544</v>
      </c>
      <c r="F59" s="24" t="s">
        <v>545</v>
      </c>
      <c r="G59" s="24" t="s">
        <v>534</v>
      </c>
      <c r="H59" s="24" t="s">
        <v>535</v>
      </c>
      <c r="I59" s="36" t="s">
        <v>535</v>
      </c>
      <c r="J59" s="36" t="s">
        <v>483</v>
      </c>
      <c r="K59" s="37" t="s">
        <v>496</v>
      </c>
      <c r="L59" s="37" t="s">
        <v>458</v>
      </c>
      <c r="M59" s="38" t="s">
        <v>544</v>
      </c>
      <c r="N59" s="37" t="s">
        <v>534</v>
      </c>
      <c r="O59" s="39"/>
      <c r="P59" s="39"/>
    </row>
    <row r="60" spans="1:16" ht="51" hidden="1">
      <c r="A60" s="24" t="s">
        <v>444</v>
      </c>
      <c r="B60" s="24" t="s">
        <v>445</v>
      </c>
      <c r="C60" s="24" t="s">
        <v>431</v>
      </c>
      <c r="D60" s="24" t="s">
        <v>432</v>
      </c>
      <c r="E60" s="24" t="s">
        <v>544</v>
      </c>
      <c r="F60" s="24" t="s">
        <v>545</v>
      </c>
      <c r="G60" s="24" t="s">
        <v>433</v>
      </c>
      <c r="H60" s="24" t="s">
        <v>434</v>
      </c>
      <c r="I60" s="36" t="s">
        <v>434</v>
      </c>
      <c r="J60" s="36" t="s">
        <v>445</v>
      </c>
      <c r="K60" s="37" t="s">
        <v>435</v>
      </c>
      <c r="L60" s="37" t="s">
        <v>436</v>
      </c>
      <c r="M60" s="38" t="s">
        <v>544</v>
      </c>
      <c r="N60" s="37" t="s">
        <v>433</v>
      </c>
      <c r="O60" s="39"/>
      <c r="P60" s="39"/>
    </row>
    <row r="61" spans="1:16" s="35" customFormat="1" ht="15" hidden="1">
      <c r="A61" s="33" t="s">
        <v>412</v>
      </c>
      <c r="B61" s="33" t="s">
        <v>413</v>
      </c>
      <c r="C61" s="33" t="s">
        <v>414</v>
      </c>
      <c r="D61" s="33" t="s">
        <v>415</v>
      </c>
      <c r="E61" s="33" t="s">
        <v>546</v>
      </c>
      <c r="F61" s="33" t="s">
        <v>547</v>
      </c>
      <c r="G61" s="33" t="s">
        <v>418</v>
      </c>
      <c r="H61" s="33" t="s">
        <v>419</v>
      </c>
      <c r="I61" s="204" t="s">
        <v>547</v>
      </c>
      <c r="J61" s="205"/>
      <c r="K61" s="205"/>
      <c r="L61" s="205"/>
      <c r="M61" s="205"/>
      <c r="N61" s="206"/>
      <c r="O61" s="41"/>
      <c r="P61" s="41"/>
    </row>
    <row r="62" spans="1:16" ht="102" hidden="1">
      <c r="A62" s="24" t="s">
        <v>488</v>
      </c>
      <c r="B62" s="24" t="s">
        <v>489</v>
      </c>
      <c r="C62" s="24" t="s">
        <v>490</v>
      </c>
      <c r="D62" s="24" t="s">
        <v>491</v>
      </c>
      <c r="E62" s="24" t="s">
        <v>546</v>
      </c>
      <c r="F62" s="24" t="s">
        <v>547</v>
      </c>
      <c r="G62" s="24" t="s">
        <v>470</v>
      </c>
      <c r="H62" s="24" t="s">
        <v>471</v>
      </c>
      <c r="I62" s="36" t="s">
        <v>471</v>
      </c>
      <c r="J62" s="36" t="s">
        <v>489</v>
      </c>
      <c r="K62" s="37" t="s">
        <v>531</v>
      </c>
      <c r="L62" s="37" t="s">
        <v>436</v>
      </c>
      <c r="M62" s="38" t="s">
        <v>546</v>
      </c>
      <c r="N62" s="37" t="s">
        <v>470</v>
      </c>
      <c r="O62" s="39"/>
      <c r="P62" s="39"/>
    </row>
    <row r="63" spans="1:16" ht="216.75" hidden="1">
      <c r="A63" s="24" t="s">
        <v>548</v>
      </c>
      <c r="B63" s="24" t="s">
        <v>549</v>
      </c>
      <c r="C63" s="24" t="s">
        <v>550</v>
      </c>
      <c r="D63" s="24" t="s">
        <v>551</v>
      </c>
      <c r="E63" s="24" t="s">
        <v>546</v>
      </c>
      <c r="F63" s="24" t="s">
        <v>547</v>
      </c>
      <c r="G63" s="24" t="s">
        <v>455</v>
      </c>
      <c r="H63" s="24" t="s">
        <v>456</v>
      </c>
      <c r="I63" s="36" t="s">
        <v>456</v>
      </c>
      <c r="J63" s="36" t="s">
        <v>549</v>
      </c>
      <c r="K63" s="37" t="s">
        <v>457</v>
      </c>
      <c r="L63" s="37" t="s">
        <v>436</v>
      </c>
      <c r="M63" s="38" t="s">
        <v>546</v>
      </c>
      <c r="N63" s="37" t="s">
        <v>455</v>
      </c>
      <c r="O63" s="39"/>
      <c r="P63" s="39"/>
    </row>
    <row r="64" spans="1:16" s="35" customFormat="1" ht="15" hidden="1">
      <c r="A64" s="33" t="s">
        <v>412</v>
      </c>
      <c r="B64" s="33" t="s">
        <v>413</v>
      </c>
      <c r="C64" s="33" t="s">
        <v>414</v>
      </c>
      <c r="D64" s="33" t="s">
        <v>415</v>
      </c>
      <c r="E64" s="33" t="s">
        <v>552</v>
      </c>
      <c r="F64" s="33" t="s">
        <v>553</v>
      </c>
      <c r="G64" s="33" t="s">
        <v>418</v>
      </c>
      <c r="H64" s="33" t="s">
        <v>419</v>
      </c>
      <c r="I64" s="204" t="s">
        <v>553</v>
      </c>
      <c r="J64" s="205"/>
      <c r="K64" s="205"/>
      <c r="L64" s="205"/>
      <c r="M64" s="205"/>
      <c r="N64" s="206"/>
      <c r="O64" s="41"/>
      <c r="P64" s="41"/>
    </row>
    <row r="65" spans="1:16" ht="51" hidden="1">
      <c r="A65" s="24" t="s">
        <v>482</v>
      </c>
      <c r="B65" s="24" t="s">
        <v>483</v>
      </c>
      <c r="C65" s="24" t="s">
        <v>431</v>
      </c>
      <c r="D65" s="24" t="s">
        <v>432</v>
      </c>
      <c r="E65" s="24" t="s">
        <v>552</v>
      </c>
      <c r="F65" s="24" t="s">
        <v>553</v>
      </c>
      <c r="G65" s="24" t="s">
        <v>433</v>
      </c>
      <c r="H65" s="24" t="s">
        <v>434</v>
      </c>
      <c r="I65" s="36" t="s">
        <v>434</v>
      </c>
      <c r="J65" s="36" t="s">
        <v>483</v>
      </c>
      <c r="K65" s="37" t="s">
        <v>435</v>
      </c>
      <c r="L65" s="37" t="s">
        <v>436</v>
      </c>
      <c r="M65" s="38" t="s">
        <v>552</v>
      </c>
      <c r="N65" s="37" t="s">
        <v>433</v>
      </c>
      <c r="O65" s="39"/>
      <c r="P65" s="39"/>
    </row>
    <row r="66" spans="1:16" s="23" customFormat="1" ht="15" hidden="1">
      <c r="A66" s="21" t="s">
        <v>412</v>
      </c>
      <c r="B66" s="21" t="s">
        <v>413</v>
      </c>
      <c r="C66" s="21" t="s">
        <v>414</v>
      </c>
      <c r="D66" s="21" t="s">
        <v>415</v>
      </c>
      <c r="E66" s="21" t="s">
        <v>554</v>
      </c>
      <c r="F66" s="21" t="s">
        <v>555</v>
      </c>
      <c r="G66" s="21" t="s">
        <v>418</v>
      </c>
      <c r="H66" s="21" t="s">
        <v>419</v>
      </c>
      <c r="I66" s="201" t="s">
        <v>555</v>
      </c>
      <c r="J66" s="202"/>
      <c r="K66" s="202"/>
      <c r="L66" s="202"/>
      <c r="M66" s="202"/>
      <c r="N66" s="203"/>
      <c r="O66" s="40"/>
      <c r="P66" s="40"/>
    </row>
    <row r="67" spans="1:16" ht="114.75" hidden="1">
      <c r="A67" s="24" t="s">
        <v>556</v>
      </c>
      <c r="B67" s="24" t="s">
        <v>557</v>
      </c>
      <c r="C67" s="24" t="s">
        <v>506</v>
      </c>
      <c r="D67" s="24" t="s">
        <v>507</v>
      </c>
      <c r="E67" s="24" t="s">
        <v>554</v>
      </c>
      <c r="F67" s="24" t="s">
        <v>555</v>
      </c>
      <c r="G67" s="24" t="s">
        <v>441</v>
      </c>
      <c r="H67" s="24" t="s">
        <v>442</v>
      </c>
      <c r="I67" s="36" t="s">
        <v>442</v>
      </c>
      <c r="J67" s="36" t="s">
        <v>557</v>
      </c>
      <c r="K67" s="37" t="s">
        <v>510</v>
      </c>
      <c r="L67" s="37" t="s">
        <v>511</v>
      </c>
      <c r="M67" s="38" t="s">
        <v>554</v>
      </c>
      <c r="N67" s="37" t="s">
        <v>441</v>
      </c>
      <c r="O67" s="39"/>
      <c r="P67" s="39"/>
    </row>
    <row r="68" spans="1:16" s="23" customFormat="1" ht="15" hidden="1">
      <c r="A68" s="21" t="s">
        <v>412</v>
      </c>
      <c r="B68" s="21" t="s">
        <v>413</v>
      </c>
      <c r="C68" s="21" t="s">
        <v>414</v>
      </c>
      <c r="D68" s="21" t="s">
        <v>415</v>
      </c>
      <c r="E68" s="21" t="s">
        <v>558</v>
      </c>
      <c r="F68" s="21" t="s">
        <v>559</v>
      </c>
      <c r="G68" s="21" t="s">
        <v>418</v>
      </c>
      <c r="H68" s="21" t="s">
        <v>419</v>
      </c>
      <c r="I68" s="201" t="s">
        <v>559</v>
      </c>
      <c r="J68" s="202"/>
      <c r="K68" s="202"/>
      <c r="L68" s="202"/>
      <c r="M68" s="202"/>
      <c r="N68" s="203"/>
      <c r="O68" s="40"/>
      <c r="P68" s="40"/>
    </row>
    <row r="69" spans="1:16" ht="51" hidden="1">
      <c r="A69" s="24" t="s">
        <v>497</v>
      </c>
      <c r="B69" s="24" t="s">
        <v>498</v>
      </c>
      <c r="C69" s="24" t="s">
        <v>431</v>
      </c>
      <c r="D69" s="24" t="s">
        <v>432</v>
      </c>
      <c r="E69" s="24" t="s">
        <v>558</v>
      </c>
      <c r="F69" s="24" t="s">
        <v>559</v>
      </c>
      <c r="G69" s="24" t="s">
        <v>433</v>
      </c>
      <c r="H69" s="24" t="s">
        <v>434</v>
      </c>
      <c r="I69" s="36" t="s">
        <v>434</v>
      </c>
      <c r="J69" s="36" t="s">
        <v>498</v>
      </c>
      <c r="K69" s="37" t="s">
        <v>435</v>
      </c>
      <c r="L69" s="37" t="s">
        <v>436</v>
      </c>
      <c r="M69" s="38" t="s">
        <v>558</v>
      </c>
      <c r="N69" s="37" t="s">
        <v>433</v>
      </c>
      <c r="O69" s="39"/>
      <c r="P69" s="39"/>
    </row>
    <row r="70" spans="1:16" s="23" customFormat="1" ht="26.25" hidden="1" customHeight="1">
      <c r="A70" s="21" t="s">
        <v>412</v>
      </c>
      <c r="B70" s="21" t="s">
        <v>413</v>
      </c>
      <c r="C70" s="21" t="s">
        <v>414</v>
      </c>
      <c r="D70" s="21" t="s">
        <v>415</v>
      </c>
      <c r="E70" s="21" t="s">
        <v>560</v>
      </c>
      <c r="F70" s="21" t="s">
        <v>561</v>
      </c>
      <c r="G70" s="21" t="s">
        <v>418</v>
      </c>
      <c r="H70" s="21" t="s">
        <v>419</v>
      </c>
      <c r="I70" s="201" t="s">
        <v>561</v>
      </c>
      <c r="J70" s="202"/>
      <c r="K70" s="202"/>
      <c r="L70" s="202"/>
      <c r="M70" s="202"/>
      <c r="N70" s="203"/>
      <c r="O70" s="40"/>
      <c r="P70" s="40"/>
    </row>
    <row r="71" spans="1:16" ht="51" hidden="1">
      <c r="A71" s="24" t="s">
        <v>444</v>
      </c>
      <c r="B71" s="24" t="s">
        <v>445</v>
      </c>
      <c r="C71" s="24" t="s">
        <v>431</v>
      </c>
      <c r="D71" s="24" t="s">
        <v>432</v>
      </c>
      <c r="E71" s="24" t="s">
        <v>560</v>
      </c>
      <c r="F71" s="24" t="s">
        <v>561</v>
      </c>
      <c r="G71" s="24" t="s">
        <v>433</v>
      </c>
      <c r="H71" s="24" t="s">
        <v>434</v>
      </c>
      <c r="I71" s="36" t="s">
        <v>434</v>
      </c>
      <c r="J71" s="36" t="s">
        <v>445</v>
      </c>
      <c r="K71" s="37" t="s">
        <v>435</v>
      </c>
      <c r="L71" s="37" t="s">
        <v>436</v>
      </c>
      <c r="M71" s="38" t="s">
        <v>560</v>
      </c>
      <c r="N71" s="37" t="s">
        <v>433</v>
      </c>
      <c r="O71" s="39"/>
      <c r="P71" s="39"/>
    </row>
    <row r="72" spans="1:16" ht="51" hidden="1">
      <c r="A72" s="24" t="s">
        <v>444</v>
      </c>
      <c r="B72" s="24" t="s">
        <v>445</v>
      </c>
      <c r="C72" s="24" t="s">
        <v>431</v>
      </c>
      <c r="D72" s="24" t="s">
        <v>432</v>
      </c>
      <c r="E72" s="24" t="s">
        <v>562</v>
      </c>
      <c r="F72" s="24" t="s">
        <v>563</v>
      </c>
      <c r="G72" s="24" t="s">
        <v>433</v>
      </c>
      <c r="H72" s="24" t="s">
        <v>434</v>
      </c>
      <c r="I72" s="36" t="s">
        <v>434</v>
      </c>
      <c r="J72" s="36" t="s">
        <v>445</v>
      </c>
      <c r="K72" s="37" t="s">
        <v>435</v>
      </c>
      <c r="L72" s="37" t="s">
        <v>436</v>
      </c>
      <c r="M72" s="38" t="s">
        <v>562</v>
      </c>
      <c r="N72" s="37" t="s">
        <v>433</v>
      </c>
      <c r="O72" s="39"/>
      <c r="P72" s="39"/>
    </row>
    <row r="73" spans="1:16" s="23" customFormat="1" ht="15" hidden="1">
      <c r="A73" s="21" t="s">
        <v>412</v>
      </c>
      <c r="B73" s="21" t="s">
        <v>413</v>
      </c>
      <c r="C73" s="21" t="s">
        <v>414</v>
      </c>
      <c r="D73" s="21" t="s">
        <v>415</v>
      </c>
      <c r="E73" s="21" t="s">
        <v>564</v>
      </c>
      <c r="F73" s="21" t="s">
        <v>565</v>
      </c>
      <c r="G73" s="21" t="s">
        <v>418</v>
      </c>
      <c r="H73" s="21" t="s">
        <v>419</v>
      </c>
      <c r="I73" s="201" t="s">
        <v>565</v>
      </c>
      <c r="J73" s="202"/>
      <c r="K73" s="202"/>
      <c r="L73" s="202"/>
      <c r="M73" s="202"/>
      <c r="N73" s="203"/>
      <c r="O73" s="40"/>
      <c r="P73" s="40"/>
    </row>
    <row r="74" spans="1:16" ht="51" hidden="1">
      <c r="A74" s="24" t="s">
        <v>566</v>
      </c>
      <c r="B74" s="24" t="s">
        <v>567</v>
      </c>
      <c r="C74" s="24" t="s">
        <v>568</v>
      </c>
      <c r="D74" s="24" t="s">
        <v>569</v>
      </c>
      <c r="E74" s="24" t="s">
        <v>564</v>
      </c>
      <c r="F74" s="24" t="s">
        <v>565</v>
      </c>
      <c r="G74" s="24" t="s">
        <v>446</v>
      </c>
      <c r="H74" s="24" t="s">
        <v>447</v>
      </c>
      <c r="I74" s="36" t="s">
        <v>447</v>
      </c>
      <c r="J74" s="36" t="s">
        <v>567</v>
      </c>
      <c r="K74" s="37" t="s">
        <v>427</v>
      </c>
      <c r="L74" s="37" t="s">
        <v>436</v>
      </c>
      <c r="M74" s="38" t="s">
        <v>564</v>
      </c>
      <c r="N74" s="37" t="s">
        <v>446</v>
      </c>
      <c r="O74" s="39"/>
      <c r="P74" s="39"/>
    </row>
    <row r="75" spans="1:16" s="23" customFormat="1" ht="25.5" hidden="1" customHeight="1">
      <c r="A75" s="21" t="s">
        <v>412</v>
      </c>
      <c r="B75" s="21" t="s">
        <v>413</v>
      </c>
      <c r="C75" s="21" t="s">
        <v>414</v>
      </c>
      <c r="D75" s="21" t="s">
        <v>415</v>
      </c>
      <c r="E75" s="21" t="s">
        <v>570</v>
      </c>
      <c r="F75" s="21" t="s">
        <v>571</v>
      </c>
      <c r="G75" s="21" t="s">
        <v>418</v>
      </c>
      <c r="H75" s="21" t="s">
        <v>419</v>
      </c>
      <c r="I75" s="201" t="s">
        <v>571</v>
      </c>
      <c r="J75" s="202"/>
      <c r="K75" s="202"/>
      <c r="L75" s="202"/>
      <c r="M75" s="202"/>
      <c r="N75" s="203"/>
      <c r="O75" s="40"/>
      <c r="P75" s="40"/>
    </row>
    <row r="76" spans="1:16" ht="51" hidden="1">
      <c r="A76" s="24" t="s">
        <v>566</v>
      </c>
      <c r="B76" s="24" t="s">
        <v>567</v>
      </c>
      <c r="C76" s="24" t="s">
        <v>431</v>
      </c>
      <c r="D76" s="24" t="s">
        <v>432</v>
      </c>
      <c r="E76" s="24" t="s">
        <v>570</v>
      </c>
      <c r="F76" s="24" t="s">
        <v>571</v>
      </c>
      <c r="G76" s="24" t="s">
        <v>433</v>
      </c>
      <c r="H76" s="24" t="s">
        <v>434</v>
      </c>
      <c r="I76" s="36" t="s">
        <v>434</v>
      </c>
      <c r="J76" s="36" t="s">
        <v>567</v>
      </c>
      <c r="K76" s="37" t="s">
        <v>435</v>
      </c>
      <c r="L76" s="37" t="s">
        <v>436</v>
      </c>
      <c r="M76" s="38" t="s">
        <v>570</v>
      </c>
      <c r="N76" s="37" t="s">
        <v>433</v>
      </c>
      <c r="O76" s="39"/>
      <c r="P76" s="39"/>
    </row>
    <row r="77" spans="1:16" s="23" customFormat="1" ht="28.5" hidden="1" customHeight="1">
      <c r="A77" s="21" t="s">
        <v>412</v>
      </c>
      <c r="B77" s="21" t="s">
        <v>413</v>
      </c>
      <c r="C77" s="21" t="s">
        <v>414</v>
      </c>
      <c r="D77" s="21" t="s">
        <v>415</v>
      </c>
      <c r="E77" s="21" t="s">
        <v>572</v>
      </c>
      <c r="F77" s="21" t="s">
        <v>573</v>
      </c>
      <c r="G77" s="21" t="s">
        <v>418</v>
      </c>
      <c r="H77" s="21" t="s">
        <v>419</v>
      </c>
      <c r="I77" s="201" t="s">
        <v>574</v>
      </c>
      <c r="J77" s="202"/>
      <c r="K77" s="202"/>
      <c r="L77" s="202"/>
      <c r="M77" s="202"/>
      <c r="N77" s="203"/>
      <c r="O77" s="40"/>
      <c r="P77" s="40"/>
    </row>
    <row r="78" spans="1:16" ht="51" hidden="1">
      <c r="A78" s="24" t="s">
        <v>462</v>
      </c>
      <c r="B78" s="24" t="s">
        <v>463</v>
      </c>
      <c r="C78" s="24" t="s">
        <v>431</v>
      </c>
      <c r="D78" s="24" t="s">
        <v>432</v>
      </c>
      <c r="E78" s="24" t="s">
        <v>572</v>
      </c>
      <c r="F78" s="24" t="s">
        <v>573</v>
      </c>
      <c r="G78" s="24" t="s">
        <v>433</v>
      </c>
      <c r="H78" s="24" t="s">
        <v>434</v>
      </c>
      <c r="I78" s="36" t="s">
        <v>434</v>
      </c>
      <c r="J78" s="36" t="s">
        <v>463</v>
      </c>
      <c r="K78" s="37" t="s">
        <v>435</v>
      </c>
      <c r="L78" s="37" t="s">
        <v>436</v>
      </c>
      <c r="M78" s="38" t="s">
        <v>572</v>
      </c>
      <c r="N78" s="37" t="s">
        <v>433</v>
      </c>
      <c r="O78" s="39"/>
      <c r="P78" s="39"/>
    </row>
    <row r="79" spans="1:16" s="23" customFormat="1" ht="27.75" hidden="1" customHeight="1">
      <c r="A79" s="21" t="s">
        <v>412</v>
      </c>
      <c r="B79" s="21" t="s">
        <v>413</v>
      </c>
      <c r="C79" s="21" t="s">
        <v>414</v>
      </c>
      <c r="D79" s="21" t="s">
        <v>415</v>
      </c>
      <c r="E79" s="21" t="s">
        <v>575</v>
      </c>
      <c r="F79" s="21" t="s">
        <v>576</v>
      </c>
      <c r="G79" s="21" t="s">
        <v>418</v>
      </c>
      <c r="H79" s="21" t="s">
        <v>419</v>
      </c>
      <c r="I79" s="201" t="s">
        <v>576</v>
      </c>
      <c r="J79" s="202"/>
      <c r="K79" s="202"/>
      <c r="L79" s="202"/>
      <c r="M79" s="202"/>
      <c r="N79" s="203"/>
      <c r="O79" s="40"/>
      <c r="P79" s="40"/>
    </row>
    <row r="80" spans="1:16" ht="51" hidden="1">
      <c r="A80" s="24" t="s">
        <v>577</v>
      </c>
      <c r="B80" s="24" t="s">
        <v>578</v>
      </c>
      <c r="C80" s="24" t="s">
        <v>431</v>
      </c>
      <c r="D80" s="24" t="s">
        <v>432</v>
      </c>
      <c r="E80" s="24" t="s">
        <v>575</v>
      </c>
      <c r="F80" s="24" t="s">
        <v>576</v>
      </c>
      <c r="G80" s="24" t="s">
        <v>433</v>
      </c>
      <c r="H80" s="24" t="s">
        <v>434</v>
      </c>
      <c r="I80" s="36" t="s">
        <v>434</v>
      </c>
      <c r="J80" s="36" t="s">
        <v>578</v>
      </c>
      <c r="K80" s="37" t="s">
        <v>435</v>
      </c>
      <c r="L80" s="37" t="s">
        <v>436</v>
      </c>
      <c r="M80" s="38" t="s">
        <v>575</v>
      </c>
      <c r="N80" s="37" t="s">
        <v>433</v>
      </c>
      <c r="O80" s="39"/>
      <c r="P80" s="39"/>
    </row>
    <row r="81" spans="1:16" ht="51" hidden="1">
      <c r="A81" s="24" t="s">
        <v>579</v>
      </c>
      <c r="B81" s="24" t="s">
        <v>580</v>
      </c>
      <c r="C81" s="24" t="s">
        <v>431</v>
      </c>
      <c r="D81" s="24" t="s">
        <v>432</v>
      </c>
      <c r="E81" s="24" t="s">
        <v>575</v>
      </c>
      <c r="F81" s="24" t="s">
        <v>576</v>
      </c>
      <c r="G81" s="24" t="s">
        <v>433</v>
      </c>
      <c r="H81" s="24" t="s">
        <v>434</v>
      </c>
      <c r="I81" s="36" t="s">
        <v>434</v>
      </c>
      <c r="J81" s="36" t="s">
        <v>580</v>
      </c>
      <c r="K81" s="37" t="s">
        <v>435</v>
      </c>
      <c r="L81" s="37" t="s">
        <v>436</v>
      </c>
      <c r="M81" s="38" t="s">
        <v>575</v>
      </c>
      <c r="N81" s="37" t="s">
        <v>433</v>
      </c>
      <c r="O81" s="39"/>
      <c r="P81" s="39"/>
    </row>
    <row r="82" spans="1:16" ht="114.75" hidden="1">
      <c r="A82" s="24" t="s">
        <v>437</v>
      </c>
      <c r="B82" s="24" t="s">
        <v>438</v>
      </c>
      <c r="C82" s="24" t="s">
        <v>439</v>
      </c>
      <c r="D82" s="24" t="s">
        <v>440</v>
      </c>
      <c r="E82" s="24" t="s">
        <v>575</v>
      </c>
      <c r="F82" s="24" t="s">
        <v>576</v>
      </c>
      <c r="G82" s="24" t="s">
        <v>441</v>
      </c>
      <c r="H82" s="24" t="s">
        <v>442</v>
      </c>
      <c r="I82" s="36" t="s">
        <v>442</v>
      </c>
      <c r="J82" s="36" t="s">
        <v>438</v>
      </c>
      <c r="K82" s="37" t="s">
        <v>428</v>
      </c>
      <c r="L82" s="37" t="s">
        <v>443</v>
      </c>
      <c r="M82" s="38" t="s">
        <v>575</v>
      </c>
      <c r="N82" s="37" t="s">
        <v>441</v>
      </c>
      <c r="O82" s="39"/>
      <c r="P82" s="39"/>
    </row>
    <row r="83" spans="1:16" ht="51" hidden="1">
      <c r="A83" s="24" t="s">
        <v>437</v>
      </c>
      <c r="B83" s="24" t="s">
        <v>438</v>
      </c>
      <c r="C83" s="24" t="s">
        <v>431</v>
      </c>
      <c r="D83" s="24" t="s">
        <v>432</v>
      </c>
      <c r="E83" s="24" t="s">
        <v>575</v>
      </c>
      <c r="F83" s="24" t="s">
        <v>576</v>
      </c>
      <c r="G83" s="24" t="s">
        <v>433</v>
      </c>
      <c r="H83" s="24" t="s">
        <v>434</v>
      </c>
      <c r="I83" s="36" t="s">
        <v>434</v>
      </c>
      <c r="J83" s="36" t="s">
        <v>438</v>
      </c>
      <c r="K83" s="37" t="s">
        <v>435</v>
      </c>
      <c r="L83" s="37" t="s">
        <v>436</v>
      </c>
      <c r="M83" s="38" t="s">
        <v>575</v>
      </c>
      <c r="N83" s="37" t="s">
        <v>433</v>
      </c>
      <c r="O83" s="39"/>
      <c r="P83" s="39"/>
    </row>
    <row r="84" spans="1:16" s="23" customFormat="1" ht="15" hidden="1">
      <c r="A84" s="21" t="s">
        <v>412</v>
      </c>
      <c r="B84" s="21" t="s">
        <v>413</v>
      </c>
      <c r="C84" s="21" t="s">
        <v>414</v>
      </c>
      <c r="D84" s="21" t="s">
        <v>415</v>
      </c>
      <c r="E84" s="21" t="s">
        <v>581</v>
      </c>
      <c r="F84" s="21" t="s">
        <v>582</v>
      </c>
      <c r="G84" s="21" t="s">
        <v>418</v>
      </c>
      <c r="H84" s="21" t="s">
        <v>419</v>
      </c>
      <c r="I84" s="201" t="s">
        <v>582</v>
      </c>
      <c r="J84" s="202"/>
      <c r="K84" s="202"/>
      <c r="L84" s="202"/>
      <c r="M84" s="202"/>
      <c r="N84" s="203"/>
      <c r="O84" s="40"/>
      <c r="P84" s="40"/>
    </row>
    <row r="85" spans="1:16" ht="63.75" hidden="1">
      <c r="A85" s="24" t="s">
        <v>482</v>
      </c>
      <c r="B85" s="24" t="s">
        <v>483</v>
      </c>
      <c r="C85" s="24" t="s">
        <v>525</v>
      </c>
      <c r="D85" s="24" t="s">
        <v>526</v>
      </c>
      <c r="E85" s="24" t="s">
        <v>581</v>
      </c>
      <c r="F85" s="24" t="s">
        <v>582</v>
      </c>
      <c r="G85" s="24" t="s">
        <v>534</v>
      </c>
      <c r="H85" s="24" t="s">
        <v>535</v>
      </c>
      <c r="I85" s="36" t="s">
        <v>535</v>
      </c>
      <c r="J85" s="36" t="s">
        <v>483</v>
      </c>
      <c r="K85" s="37" t="s">
        <v>496</v>
      </c>
      <c r="L85" s="37" t="s">
        <v>458</v>
      </c>
      <c r="M85" s="38" t="s">
        <v>581</v>
      </c>
      <c r="N85" s="37" t="s">
        <v>534</v>
      </c>
      <c r="O85" s="39"/>
      <c r="P85" s="39"/>
    </row>
    <row r="86" spans="1:16" s="23" customFormat="1" ht="15" hidden="1">
      <c r="A86" s="21" t="s">
        <v>412</v>
      </c>
      <c r="B86" s="21" t="s">
        <v>413</v>
      </c>
      <c r="C86" s="21" t="s">
        <v>414</v>
      </c>
      <c r="D86" s="21" t="s">
        <v>415</v>
      </c>
      <c r="E86" s="21" t="s">
        <v>583</v>
      </c>
      <c r="F86" s="21" t="s">
        <v>584</v>
      </c>
      <c r="G86" s="21" t="s">
        <v>418</v>
      </c>
      <c r="H86" s="21" t="s">
        <v>419</v>
      </c>
      <c r="I86" s="201" t="s">
        <v>584</v>
      </c>
      <c r="J86" s="202"/>
      <c r="K86" s="202"/>
      <c r="L86" s="202"/>
      <c r="M86" s="202"/>
      <c r="N86" s="203"/>
      <c r="O86" s="40"/>
      <c r="P86" s="40"/>
    </row>
    <row r="87" spans="1:16" ht="216.75" hidden="1">
      <c r="A87" s="24" t="s">
        <v>548</v>
      </c>
      <c r="B87" s="24" t="s">
        <v>549</v>
      </c>
      <c r="C87" s="24" t="s">
        <v>550</v>
      </c>
      <c r="D87" s="24" t="s">
        <v>551</v>
      </c>
      <c r="E87" s="24" t="s">
        <v>583</v>
      </c>
      <c r="F87" s="24" t="s">
        <v>584</v>
      </c>
      <c r="G87" s="24" t="s">
        <v>455</v>
      </c>
      <c r="H87" s="24" t="s">
        <v>456</v>
      </c>
      <c r="I87" s="36" t="s">
        <v>456</v>
      </c>
      <c r="J87" s="36" t="s">
        <v>549</v>
      </c>
      <c r="K87" s="37" t="s">
        <v>457</v>
      </c>
      <c r="L87" s="37" t="s">
        <v>436</v>
      </c>
      <c r="M87" s="38" t="s">
        <v>583</v>
      </c>
      <c r="N87" s="37" t="s">
        <v>455</v>
      </c>
      <c r="O87" s="39"/>
      <c r="P87" s="39"/>
    </row>
    <row r="88" spans="1:16" s="23" customFormat="1" ht="15" hidden="1">
      <c r="A88" s="21" t="s">
        <v>412</v>
      </c>
      <c r="B88" s="21" t="s">
        <v>413</v>
      </c>
      <c r="C88" s="21" t="s">
        <v>414</v>
      </c>
      <c r="D88" s="21" t="s">
        <v>415</v>
      </c>
      <c r="E88" s="21" t="s">
        <v>585</v>
      </c>
      <c r="F88" s="21" t="s">
        <v>586</v>
      </c>
      <c r="G88" s="21" t="s">
        <v>418</v>
      </c>
      <c r="H88" s="21" t="s">
        <v>419</v>
      </c>
      <c r="I88" s="201" t="s">
        <v>587</v>
      </c>
      <c r="J88" s="202"/>
      <c r="K88" s="202"/>
      <c r="L88" s="202"/>
      <c r="M88" s="202"/>
      <c r="N88" s="203"/>
      <c r="O88" s="40"/>
      <c r="P88" s="40"/>
    </row>
    <row r="89" spans="1:16" s="35" customFormat="1" ht="15" hidden="1">
      <c r="A89" s="33" t="s">
        <v>412</v>
      </c>
      <c r="B89" s="33" t="s">
        <v>413</v>
      </c>
      <c r="C89" s="33" t="s">
        <v>414</v>
      </c>
      <c r="D89" s="33" t="s">
        <v>415</v>
      </c>
      <c r="E89" s="33" t="s">
        <v>588</v>
      </c>
      <c r="F89" s="33" t="s">
        <v>589</v>
      </c>
      <c r="G89" s="33" t="s">
        <v>418</v>
      </c>
      <c r="H89" s="33" t="s">
        <v>419</v>
      </c>
      <c r="I89" s="204" t="s">
        <v>589</v>
      </c>
      <c r="J89" s="205"/>
      <c r="K89" s="205"/>
      <c r="L89" s="205"/>
      <c r="M89" s="205"/>
      <c r="N89" s="206"/>
      <c r="O89" s="41"/>
      <c r="P89" s="41"/>
    </row>
    <row r="90" spans="1:16" ht="15" hidden="1">
      <c r="A90" s="24" t="s">
        <v>412</v>
      </c>
      <c r="B90" s="24" t="s">
        <v>413</v>
      </c>
      <c r="C90" s="24" t="s">
        <v>414</v>
      </c>
      <c r="D90" s="24" t="s">
        <v>415</v>
      </c>
      <c r="E90" s="24" t="s">
        <v>590</v>
      </c>
      <c r="F90" s="24" t="s">
        <v>591</v>
      </c>
      <c r="G90" s="24" t="s">
        <v>418</v>
      </c>
      <c r="H90" s="24" t="s">
        <v>419</v>
      </c>
      <c r="I90" s="212" t="s">
        <v>591</v>
      </c>
      <c r="J90" s="213"/>
      <c r="K90" s="213"/>
      <c r="L90" s="213"/>
      <c r="M90" s="213"/>
      <c r="N90" s="214"/>
      <c r="O90" s="39"/>
      <c r="P90" s="39"/>
    </row>
    <row r="91" spans="1:16" ht="114.75" hidden="1">
      <c r="A91" s="24" t="s">
        <v>464</v>
      </c>
      <c r="B91" s="24" t="s">
        <v>465</v>
      </c>
      <c r="C91" s="24" t="s">
        <v>480</v>
      </c>
      <c r="D91" s="24" t="s">
        <v>481</v>
      </c>
      <c r="E91" s="24" t="s">
        <v>590</v>
      </c>
      <c r="F91" s="24" t="s">
        <v>591</v>
      </c>
      <c r="G91" s="24" t="s">
        <v>441</v>
      </c>
      <c r="H91" s="24" t="s">
        <v>442</v>
      </c>
      <c r="I91" s="36" t="s">
        <v>442</v>
      </c>
      <c r="J91" s="36" t="s">
        <v>465</v>
      </c>
      <c r="K91" s="37" t="s">
        <v>458</v>
      </c>
      <c r="L91" s="37" t="s">
        <v>531</v>
      </c>
      <c r="M91" s="38" t="s">
        <v>590</v>
      </c>
      <c r="N91" s="37" t="s">
        <v>441</v>
      </c>
      <c r="O91" s="39"/>
      <c r="P91" s="39"/>
    </row>
    <row r="92" spans="1:16" ht="15" hidden="1">
      <c r="A92" s="24" t="s">
        <v>412</v>
      </c>
      <c r="B92" s="24" t="s">
        <v>413</v>
      </c>
      <c r="C92" s="24" t="s">
        <v>414</v>
      </c>
      <c r="D92" s="24" t="s">
        <v>415</v>
      </c>
      <c r="E92" s="24" t="s">
        <v>592</v>
      </c>
      <c r="F92" s="24" t="s">
        <v>593</v>
      </c>
      <c r="G92" s="24" t="s">
        <v>418</v>
      </c>
      <c r="H92" s="24" t="s">
        <v>419</v>
      </c>
      <c r="I92" s="212" t="s">
        <v>593</v>
      </c>
      <c r="J92" s="213"/>
      <c r="K92" s="213"/>
      <c r="L92" s="213"/>
      <c r="M92" s="213"/>
      <c r="N92" s="214"/>
      <c r="O92" s="39"/>
      <c r="P92" s="39"/>
    </row>
    <row r="93" spans="1:16" ht="114.75" hidden="1">
      <c r="A93" s="24" t="s">
        <v>464</v>
      </c>
      <c r="B93" s="24" t="s">
        <v>465</v>
      </c>
      <c r="C93" s="24" t="s">
        <v>480</v>
      </c>
      <c r="D93" s="24" t="s">
        <v>481</v>
      </c>
      <c r="E93" s="24" t="s">
        <v>592</v>
      </c>
      <c r="F93" s="24" t="s">
        <v>593</v>
      </c>
      <c r="G93" s="24" t="s">
        <v>441</v>
      </c>
      <c r="H93" s="24" t="s">
        <v>442</v>
      </c>
      <c r="I93" s="36" t="s">
        <v>442</v>
      </c>
      <c r="J93" s="36" t="s">
        <v>465</v>
      </c>
      <c r="K93" s="37" t="s">
        <v>458</v>
      </c>
      <c r="L93" s="37" t="s">
        <v>531</v>
      </c>
      <c r="M93" s="38" t="s">
        <v>592</v>
      </c>
      <c r="N93" s="37" t="s">
        <v>441</v>
      </c>
      <c r="O93" s="39"/>
      <c r="P93" s="39"/>
    </row>
    <row r="94" spans="1:16" ht="15" hidden="1">
      <c r="A94" s="24" t="s">
        <v>412</v>
      </c>
      <c r="B94" s="24" t="s">
        <v>413</v>
      </c>
      <c r="C94" s="24" t="s">
        <v>414</v>
      </c>
      <c r="D94" s="24" t="s">
        <v>415</v>
      </c>
      <c r="E94" s="24" t="s">
        <v>594</v>
      </c>
      <c r="F94" s="24" t="s">
        <v>595</v>
      </c>
      <c r="G94" s="24" t="s">
        <v>418</v>
      </c>
      <c r="H94" s="24" t="s">
        <v>419</v>
      </c>
      <c r="I94" s="212" t="s">
        <v>595</v>
      </c>
      <c r="J94" s="213"/>
      <c r="K94" s="213"/>
      <c r="L94" s="213"/>
      <c r="M94" s="213"/>
      <c r="N94" s="214"/>
      <c r="O94" s="39"/>
      <c r="P94" s="39"/>
    </row>
    <row r="95" spans="1:16" ht="102" hidden="1">
      <c r="A95" s="24" t="s">
        <v>464</v>
      </c>
      <c r="B95" s="24" t="s">
        <v>465</v>
      </c>
      <c r="C95" s="24" t="s">
        <v>480</v>
      </c>
      <c r="D95" s="24" t="s">
        <v>481</v>
      </c>
      <c r="E95" s="24" t="s">
        <v>594</v>
      </c>
      <c r="F95" s="24" t="s">
        <v>595</v>
      </c>
      <c r="G95" s="24" t="s">
        <v>470</v>
      </c>
      <c r="H95" s="24" t="s">
        <v>471</v>
      </c>
      <c r="I95" s="36" t="s">
        <v>471</v>
      </c>
      <c r="J95" s="36" t="s">
        <v>465</v>
      </c>
      <c r="K95" s="37" t="s">
        <v>458</v>
      </c>
      <c r="L95" s="37" t="s">
        <v>531</v>
      </c>
      <c r="M95" s="38" t="s">
        <v>594</v>
      </c>
      <c r="N95" s="37" t="s">
        <v>470</v>
      </c>
      <c r="O95" s="39"/>
      <c r="P95" s="39"/>
    </row>
    <row r="96" spans="1:16" ht="15" hidden="1">
      <c r="A96" s="24" t="s">
        <v>412</v>
      </c>
      <c r="B96" s="24" t="s">
        <v>413</v>
      </c>
      <c r="C96" s="24" t="s">
        <v>414</v>
      </c>
      <c r="D96" s="24" t="s">
        <v>415</v>
      </c>
      <c r="E96" s="24" t="s">
        <v>596</v>
      </c>
      <c r="F96" s="24" t="s">
        <v>597</v>
      </c>
      <c r="G96" s="24" t="s">
        <v>418</v>
      </c>
      <c r="H96" s="24" t="s">
        <v>419</v>
      </c>
      <c r="I96" s="212" t="s">
        <v>597</v>
      </c>
      <c r="J96" s="213"/>
      <c r="K96" s="213"/>
      <c r="L96" s="213"/>
      <c r="M96" s="213"/>
      <c r="N96" s="214"/>
      <c r="O96" s="39"/>
      <c r="P96" s="39"/>
    </row>
    <row r="97" spans="1:16" ht="102" hidden="1">
      <c r="A97" s="24" t="s">
        <v>464</v>
      </c>
      <c r="B97" s="24" t="s">
        <v>465</v>
      </c>
      <c r="C97" s="24" t="s">
        <v>474</v>
      </c>
      <c r="D97" s="24" t="s">
        <v>475</v>
      </c>
      <c r="E97" s="24" t="s">
        <v>596</v>
      </c>
      <c r="F97" s="24" t="s">
        <v>597</v>
      </c>
      <c r="G97" s="24" t="s">
        <v>470</v>
      </c>
      <c r="H97" s="24" t="s">
        <v>471</v>
      </c>
      <c r="I97" s="36" t="s">
        <v>471</v>
      </c>
      <c r="J97" s="36" t="s">
        <v>465</v>
      </c>
      <c r="K97" s="37" t="s">
        <v>458</v>
      </c>
      <c r="L97" s="37" t="s">
        <v>428</v>
      </c>
      <c r="M97" s="38" t="s">
        <v>596</v>
      </c>
      <c r="N97" s="37" t="s">
        <v>470</v>
      </c>
      <c r="O97" s="39"/>
      <c r="P97" s="39"/>
    </row>
    <row r="98" spans="1:16" ht="15" hidden="1">
      <c r="A98" s="24" t="s">
        <v>412</v>
      </c>
      <c r="B98" s="24" t="s">
        <v>413</v>
      </c>
      <c r="C98" s="24" t="s">
        <v>414</v>
      </c>
      <c r="D98" s="24" t="s">
        <v>415</v>
      </c>
      <c r="E98" s="24" t="s">
        <v>598</v>
      </c>
      <c r="F98" s="24" t="s">
        <v>599</v>
      </c>
      <c r="G98" s="24" t="s">
        <v>418</v>
      </c>
      <c r="H98" s="24" t="s">
        <v>419</v>
      </c>
      <c r="I98" s="212" t="s">
        <v>599</v>
      </c>
      <c r="J98" s="213"/>
      <c r="K98" s="213"/>
      <c r="L98" s="213"/>
      <c r="M98" s="213"/>
      <c r="N98" s="214"/>
      <c r="O98" s="39"/>
      <c r="P98" s="39"/>
    </row>
    <row r="99" spans="1:16" ht="102" hidden="1">
      <c r="A99" s="24" t="s">
        <v>464</v>
      </c>
      <c r="B99" s="24" t="s">
        <v>465</v>
      </c>
      <c r="C99" s="24" t="s">
        <v>474</v>
      </c>
      <c r="D99" s="24" t="s">
        <v>475</v>
      </c>
      <c r="E99" s="24" t="s">
        <v>598</v>
      </c>
      <c r="F99" s="24" t="s">
        <v>599</v>
      </c>
      <c r="G99" s="24" t="s">
        <v>470</v>
      </c>
      <c r="H99" s="24" t="s">
        <v>471</v>
      </c>
      <c r="I99" s="36" t="s">
        <v>471</v>
      </c>
      <c r="J99" s="36" t="s">
        <v>465</v>
      </c>
      <c r="K99" s="37" t="s">
        <v>458</v>
      </c>
      <c r="L99" s="37" t="s">
        <v>428</v>
      </c>
      <c r="M99" s="38" t="s">
        <v>598</v>
      </c>
      <c r="N99" s="37" t="s">
        <v>470</v>
      </c>
      <c r="O99" s="39"/>
      <c r="P99" s="39"/>
    </row>
    <row r="100" spans="1:16" ht="15" hidden="1">
      <c r="A100" s="24" t="s">
        <v>412</v>
      </c>
      <c r="B100" s="24" t="s">
        <v>413</v>
      </c>
      <c r="C100" s="24" t="s">
        <v>414</v>
      </c>
      <c r="D100" s="24" t="s">
        <v>415</v>
      </c>
      <c r="E100" s="24" t="s">
        <v>600</v>
      </c>
      <c r="F100" s="24" t="s">
        <v>601</v>
      </c>
      <c r="G100" s="24" t="s">
        <v>418</v>
      </c>
      <c r="H100" s="24" t="s">
        <v>419</v>
      </c>
      <c r="I100" s="212" t="s">
        <v>601</v>
      </c>
      <c r="J100" s="213"/>
      <c r="K100" s="213"/>
      <c r="L100" s="213"/>
      <c r="M100" s="213"/>
      <c r="N100" s="214"/>
      <c r="O100" s="39"/>
      <c r="P100" s="39"/>
    </row>
    <row r="101" spans="1:16" ht="102" hidden="1">
      <c r="A101" s="24" t="s">
        <v>464</v>
      </c>
      <c r="B101" s="24" t="s">
        <v>465</v>
      </c>
      <c r="C101" s="24" t="s">
        <v>474</v>
      </c>
      <c r="D101" s="24" t="s">
        <v>475</v>
      </c>
      <c r="E101" s="24" t="s">
        <v>600</v>
      </c>
      <c r="F101" s="24" t="s">
        <v>601</v>
      </c>
      <c r="G101" s="24" t="s">
        <v>470</v>
      </c>
      <c r="H101" s="24" t="s">
        <v>471</v>
      </c>
      <c r="I101" s="36" t="s">
        <v>471</v>
      </c>
      <c r="J101" s="36" t="s">
        <v>465</v>
      </c>
      <c r="K101" s="37" t="s">
        <v>458</v>
      </c>
      <c r="L101" s="37" t="s">
        <v>428</v>
      </c>
      <c r="M101" s="38" t="s">
        <v>600</v>
      </c>
      <c r="N101" s="37" t="s">
        <v>470</v>
      </c>
      <c r="O101" s="39"/>
      <c r="P101" s="39"/>
    </row>
    <row r="102" spans="1:16" ht="15" hidden="1">
      <c r="A102" s="24" t="s">
        <v>412</v>
      </c>
      <c r="B102" s="24" t="s">
        <v>413</v>
      </c>
      <c r="C102" s="24" t="s">
        <v>414</v>
      </c>
      <c r="D102" s="24" t="s">
        <v>415</v>
      </c>
      <c r="E102" s="24" t="s">
        <v>602</v>
      </c>
      <c r="F102" s="24" t="s">
        <v>603</v>
      </c>
      <c r="G102" s="24" t="s">
        <v>418</v>
      </c>
      <c r="H102" s="24" t="s">
        <v>419</v>
      </c>
      <c r="I102" s="212" t="s">
        <v>603</v>
      </c>
      <c r="J102" s="213"/>
      <c r="K102" s="213"/>
      <c r="L102" s="213"/>
      <c r="M102" s="213"/>
      <c r="N102" s="214"/>
      <c r="O102" s="39"/>
      <c r="P102" s="39"/>
    </row>
    <row r="103" spans="1:16" ht="102" hidden="1">
      <c r="A103" s="24" t="s">
        <v>464</v>
      </c>
      <c r="B103" s="24" t="s">
        <v>465</v>
      </c>
      <c r="C103" s="24" t="s">
        <v>474</v>
      </c>
      <c r="D103" s="24" t="s">
        <v>475</v>
      </c>
      <c r="E103" s="24" t="s">
        <v>602</v>
      </c>
      <c r="F103" s="24" t="s">
        <v>603</v>
      </c>
      <c r="G103" s="24" t="s">
        <v>470</v>
      </c>
      <c r="H103" s="24" t="s">
        <v>471</v>
      </c>
      <c r="I103" s="36" t="s">
        <v>471</v>
      </c>
      <c r="J103" s="36" t="s">
        <v>465</v>
      </c>
      <c r="K103" s="37" t="s">
        <v>458</v>
      </c>
      <c r="L103" s="37" t="s">
        <v>428</v>
      </c>
      <c r="M103" s="38" t="s">
        <v>602</v>
      </c>
      <c r="N103" s="37" t="s">
        <v>470</v>
      </c>
      <c r="O103" s="39"/>
      <c r="P103" s="39"/>
    </row>
    <row r="104" spans="1:16" ht="15" hidden="1">
      <c r="A104" s="24" t="s">
        <v>412</v>
      </c>
      <c r="B104" s="24" t="s">
        <v>413</v>
      </c>
      <c r="C104" s="24" t="s">
        <v>414</v>
      </c>
      <c r="D104" s="24" t="s">
        <v>415</v>
      </c>
      <c r="E104" s="24" t="s">
        <v>604</v>
      </c>
      <c r="F104" s="24" t="s">
        <v>605</v>
      </c>
      <c r="G104" s="24" t="s">
        <v>418</v>
      </c>
      <c r="H104" s="24" t="s">
        <v>419</v>
      </c>
      <c r="I104" s="212" t="s">
        <v>605</v>
      </c>
      <c r="J104" s="213"/>
      <c r="K104" s="213"/>
      <c r="L104" s="213"/>
      <c r="M104" s="213"/>
      <c r="N104" s="214"/>
      <c r="O104" s="39"/>
      <c r="P104" s="39"/>
    </row>
    <row r="105" spans="1:16" ht="102" hidden="1">
      <c r="A105" s="24" t="s">
        <v>464</v>
      </c>
      <c r="B105" s="24" t="s">
        <v>465</v>
      </c>
      <c r="C105" s="24" t="s">
        <v>476</v>
      </c>
      <c r="D105" s="24" t="s">
        <v>477</v>
      </c>
      <c r="E105" s="24" t="s">
        <v>604</v>
      </c>
      <c r="F105" s="24" t="s">
        <v>605</v>
      </c>
      <c r="G105" s="24" t="s">
        <v>470</v>
      </c>
      <c r="H105" s="24" t="s">
        <v>471</v>
      </c>
      <c r="I105" s="36" t="s">
        <v>471</v>
      </c>
      <c r="J105" s="36" t="s">
        <v>465</v>
      </c>
      <c r="K105" s="37" t="s">
        <v>458</v>
      </c>
      <c r="L105" s="37" t="s">
        <v>436</v>
      </c>
      <c r="M105" s="38" t="s">
        <v>604</v>
      </c>
      <c r="N105" s="37" t="s">
        <v>470</v>
      </c>
      <c r="O105" s="39"/>
      <c r="P105" s="39"/>
    </row>
    <row r="106" spans="1:16" ht="15" hidden="1">
      <c r="A106" s="24" t="s">
        <v>412</v>
      </c>
      <c r="B106" s="24" t="s">
        <v>413</v>
      </c>
      <c r="C106" s="24" t="s">
        <v>414</v>
      </c>
      <c r="D106" s="24" t="s">
        <v>415</v>
      </c>
      <c r="E106" s="24" t="s">
        <v>606</v>
      </c>
      <c r="F106" s="24" t="s">
        <v>607</v>
      </c>
      <c r="G106" s="24" t="s">
        <v>418</v>
      </c>
      <c r="H106" s="24" t="s">
        <v>419</v>
      </c>
      <c r="I106" s="212" t="s">
        <v>607</v>
      </c>
      <c r="J106" s="213"/>
      <c r="K106" s="213"/>
      <c r="L106" s="213"/>
      <c r="M106" s="213"/>
      <c r="N106" s="214"/>
      <c r="O106" s="39"/>
      <c r="P106" s="39"/>
    </row>
    <row r="107" spans="1:16" ht="114.75" hidden="1">
      <c r="A107" s="24" t="s">
        <v>464</v>
      </c>
      <c r="B107" s="24" t="s">
        <v>465</v>
      </c>
      <c r="C107" s="24" t="s">
        <v>480</v>
      </c>
      <c r="D107" s="24" t="s">
        <v>481</v>
      </c>
      <c r="E107" s="24" t="s">
        <v>606</v>
      </c>
      <c r="F107" s="24" t="s">
        <v>607</v>
      </c>
      <c r="G107" s="24" t="s">
        <v>441</v>
      </c>
      <c r="H107" s="24" t="s">
        <v>442</v>
      </c>
      <c r="I107" s="36" t="s">
        <v>442</v>
      </c>
      <c r="J107" s="36" t="s">
        <v>465</v>
      </c>
      <c r="K107" s="37" t="s">
        <v>458</v>
      </c>
      <c r="L107" s="37" t="s">
        <v>531</v>
      </c>
      <c r="M107" s="38" t="s">
        <v>606</v>
      </c>
      <c r="N107" s="37" t="s">
        <v>441</v>
      </c>
      <c r="O107" s="39"/>
      <c r="P107" s="39"/>
    </row>
    <row r="108" spans="1:16" s="35" customFormat="1" ht="27" hidden="1" customHeight="1">
      <c r="A108" s="33" t="s">
        <v>412</v>
      </c>
      <c r="B108" s="33" t="s">
        <v>413</v>
      </c>
      <c r="C108" s="33" t="s">
        <v>414</v>
      </c>
      <c r="D108" s="33" t="s">
        <v>415</v>
      </c>
      <c r="E108" s="33" t="s">
        <v>608</v>
      </c>
      <c r="F108" s="33" t="s">
        <v>609</v>
      </c>
      <c r="G108" s="33" t="s">
        <v>418</v>
      </c>
      <c r="H108" s="33" t="s">
        <v>419</v>
      </c>
      <c r="I108" s="204" t="s">
        <v>609</v>
      </c>
      <c r="J108" s="205"/>
      <c r="K108" s="205"/>
      <c r="L108" s="205"/>
      <c r="M108" s="205"/>
      <c r="N108" s="206"/>
      <c r="O108" s="41"/>
      <c r="P108" s="41"/>
    </row>
    <row r="109" spans="1:16" ht="114.75" hidden="1">
      <c r="A109" s="24" t="s">
        <v>464</v>
      </c>
      <c r="B109" s="24" t="s">
        <v>465</v>
      </c>
      <c r="C109" s="24" t="s">
        <v>480</v>
      </c>
      <c r="D109" s="24" t="s">
        <v>481</v>
      </c>
      <c r="E109" s="24" t="s">
        <v>608</v>
      </c>
      <c r="F109" s="24" t="s">
        <v>609</v>
      </c>
      <c r="G109" s="24" t="s">
        <v>441</v>
      </c>
      <c r="H109" s="24" t="s">
        <v>442</v>
      </c>
      <c r="I109" s="36" t="s">
        <v>442</v>
      </c>
      <c r="J109" s="36" t="s">
        <v>465</v>
      </c>
      <c r="K109" s="37" t="s">
        <v>458</v>
      </c>
      <c r="L109" s="37" t="s">
        <v>531</v>
      </c>
      <c r="M109" s="38" t="s">
        <v>608</v>
      </c>
      <c r="N109" s="37" t="s">
        <v>441</v>
      </c>
      <c r="O109" s="39"/>
      <c r="P109" s="39"/>
    </row>
    <row r="110" spans="1:16" ht="51" hidden="1">
      <c r="A110" s="24" t="s">
        <v>464</v>
      </c>
      <c r="B110" s="24" t="s">
        <v>465</v>
      </c>
      <c r="C110" s="24" t="s">
        <v>431</v>
      </c>
      <c r="D110" s="24" t="s">
        <v>432</v>
      </c>
      <c r="E110" s="24" t="s">
        <v>608</v>
      </c>
      <c r="F110" s="24" t="s">
        <v>609</v>
      </c>
      <c r="G110" s="24" t="s">
        <v>433</v>
      </c>
      <c r="H110" s="24" t="s">
        <v>434</v>
      </c>
      <c r="I110" s="36" t="s">
        <v>434</v>
      </c>
      <c r="J110" s="36" t="s">
        <v>465</v>
      </c>
      <c r="K110" s="37" t="s">
        <v>435</v>
      </c>
      <c r="L110" s="37" t="s">
        <v>436</v>
      </c>
      <c r="M110" s="38" t="s">
        <v>608</v>
      </c>
      <c r="N110" s="37" t="s">
        <v>433</v>
      </c>
      <c r="O110" s="39"/>
      <c r="P110" s="39"/>
    </row>
    <row r="111" spans="1:16" s="35" customFormat="1" ht="15" hidden="1">
      <c r="A111" s="33" t="s">
        <v>412</v>
      </c>
      <c r="B111" s="33" t="s">
        <v>413</v>
      </c>
      <c r="C111" s="33" t="s">
        <v>414</v>
      </c>
      <c r="D111" s="33" t="s">
        <v>415</v>
      </c>
      <c r="E111" s="33" t="s">
        <v>610</v>
      </c>
      <c r="F111" s="33" t="s">
        <v>0</v>
      </c>
      <c r="G111" s="33" t="s">
        <v>418</v>
      </c>
      <c r="H111" s="33" t="s">
        <v>419</v>
      </c>
      <c r="I111" s="204" t="s">
        <v>0</v>
      </c>
      <c r="J111" s="205"/>
      <c r="K111" s="205"/>
      <c r="L111" s="205"/>
      <c r="M111" s="205"/>
      <c r="N111" s="206"/>
      <c r="O111" s="41"/>
      <c r="P111" s="41"/>
    </row>
    <row r="112" spans="1:16" ht="102" hidden="1">
      <c r="A112" s="24" t="s">
        <v>464</v>
      </c>
      <c r="B112" s="24" t="s">
        <v>465</v>
      </c>
      <c r="C112" s="24" t="s">
        <v>474</v>
      </c>
      <c r="D112" s="24" t="s">
        <v>475</v>
      </c>
      <c r="E112" s="24" t="s">
        <v>610</v>
      </c>
      <c r="F112" s="24" t="s">
        <v>0</v>
      </c>
      <c r="G112" s="24" t="s">
        <v>470</v>
      </c>
      <c r="H112" s="24" t="s">
        <v>471</v>
      </c>
      <c r="I112" s="36" t="s">
        <v>471</v>
      </c>
      <c r="J112" s="36" t="s">
        <v>465</v>
      </c>
      <c r="K112" s="37" t="s">
        <v>458</v>
      </c>
      <c r="L112" s="37" t="s">
        <v>428</v>
      </c>
      <c r="M112" s="38" t="s">
        <v>610</v>
      </c>
      <c r="N112" s="37" t="s">
        <v>470</v>
      </c>
      <c r="O112" s="39"/>
      <c r="P112" s="39"/>
    </row>
    <row r="113" spans="1:16" ht="114.75" hidden="1">
      <c r="A113" s="24" t="s">
        <v>464</v>
      </c>
      <c r="B113" s="24" t="s">
        <v>465</v>
      </c>
      <c r="C113" s="24" t="s">
        <v>480</v>
      </c>
      <c r="D113" s="24" t="s">
        <v>481</v>
      </c>
      <c r="E113" s="24" t="s">
        <v>610</v>
      </c>
      <c r="F113" s="24" t="s">
        <v>0</v>
      </c>
      <c r="G113" s="24" t="s">
        <v>441</v>
      </c>
      <c r="H113" s="24" t="s">
        <v>442</v>
      </c>
      <c r="I113" s="36" t="s">
        <v>442</v>
      </c>
      <c r="J113" s="36" t="s">
        <v>465</v>
      </c>
      <c r="K113" s="37" t="s">
        <v>458</v>
      </c>
      <c r="L113" s="37" t="s">
        <v>531</v>
      </c>
      <c r="M113" s="38" t="s">
        <v>610</v>
      </c>
      <c r="N113" s="37" t="s">
        <v>441</v>
      </c>
      <c r="O113" s="39"/>
      <c r="P113" s="39"/>
    </row>
    <row r="114" spans="1:16" s="35" customFormat="1" ht="15" hidden="1">
      <c r="A114" s="33" t="s">
        <v>412</v>
      </c>
      <c r="B114" s="33" t="s">
        <v>413</v>
      </c>
      <c r="C114" s="33" t="s">
        <v>414</v>
      </c>
      <c r="D114" s="33" t="s">
        <v>415</v>
      </c>
      <c r="E114" s="33" t="s">
        <v>1</v>
      </c>
      <c r="F114" s="33" t="s">
        <v>2</v>
      </c>
      <c r="G114" s="33" t="s">
        <v>418</v>
      </c>
      <c r="H114" s="33" t="s">
        <v>419</v>
      </c>
      <c r="I114" s="204" t="s">
        <v>2</v>
      </c>
      <c r="J114" s="205"/>
      <c r="K114" s="205"/>
      <c r="L114" s="205"/>
      <c r="M114" s="205"/>
      <c r="N114" s="206"/>
      <c r="O114" s="41"/>
      <c r="P114" s="41"/>
    </row>
    <row r="115" spans="1:16" ht="102" hidden="1">
      <c r="A115" s="24" t="s">
        <v>464</v>
      </c>
      <c r="B115" s="24" t="s">
        <v>465</v>
      </c>
      <c r="C115" s="24" t="s">
        <v>3</v>
      </c>
      <c r="D115" s="24" t="s">
        <v>4</v>
      </c>
      <c r="E115" s="24" t="s">
        <v>1</v>
      </c>
      <c r="F115" s="24" t="s">
        <v>2</v>
      </c>
      <c r="G115" s="24" t="s">
        <v>470</v>
      </c>
      <c r="H115" s="24" t="s">
        <v>471</v>
      </c>
      <c r="I115" s="36" t="s">
        <v>471</v>
      </c>
      <c r="J115" s="36" t="s">
        <v>465</v>
      </c>
      <c r="K115" s="37" t="s">
        <v>458</v>
      </c>
      <c r="L115" s="37" t="s">
        <v>503</v>
      </c>
      <c r="M115" s="38" t="s">
        <v>1</v>
      </c>
      <c r="N115" s="37" t="s">
        <v>470</v>
      </c>
      <c r="O115" s="39"/>
      <c r="P115" s="39"/>
    </row>
    <row r="116" spans="1:16" s="35" customFormat="1" ht="15" hidden="1">
      <c r="A116" s="33" t="s">
        <v>412</v>
      </c>
      <c r="B116" s="33" t="s">
        <v>413</v>
      </c>
      <c r="C116" s="33" t="s">
        <v>414</v>
      </c>
      <c r="D116" s="33" t="s">
        <v>415</v>
      </c>
      <c r="E116" s="33" t="s">
        <v>5</v>
      </c>
      <c r="F116" s="33" t="s">
        <v>6</v>
      </c>
      <c r="G116" s="33" t="s">
        <v>418</v>
      </c>
      <c r="H116" s="33" t="s">
        <v>419</v>
      </c>
      <c r="I116" s="204" t="s">
        <v>6</v>
      </c>
      <c r="J116" s="205"/>
      <c r="K116" s="205"/>
      <c r="L116" s="205"/>
      <c r="M116" s="205"/>
      <c r="N116" s="206"/>
      <c r="O116" s="41"/>
      <c r="P116" s="41"/>
    </row>
    <row r="117" spans="1:16" ht="178.5" hidden="1">
      <c r="A117" s="24" t="s">
        <v>412</v>
      </c>
      <c r="B117" s="24" t="s">
        <v>413</v>
      </c>
      <c r="C117" s="24" t="s">
        <v>414</v>
      </c>
      <c r="D117" s="24" t="s">
        <v>415</v>
      </c>
      <c r="E117" s="24" t="s">
        <v>7</v>
      </c>
      <c r="F117" s="24" t="s">
        <v>6</v>
      </c>
      <c r="G117" s="24" t="s">
        <v>418</v>
      </c>
      <c r="H117" s="24" t="s">
        <v>419</v>
      </c>
      <c r="I117" s="36" t="s">
        <v>6</v>
      </c>
      <c r="J117" s="36"/>
      <c r="K117" s="37"/>
      <c r="L117" s="37"/>
      <c r="M117" s="38"/>
      <c r="N117" s="37"/>
      <c r="O117" s="39"/>
      <c r="P117" s="39"/>
    </row>
    <row r="118" spans="1:16" ht="102" hidden="1">
      <c r="A118" s="24" t="s">
        <v>464</v>
      </c>
      <c r="B118" s="24" t="s">
        <v>465</v>
      </c>
      <c r="C118" s="24" t="s">
        <v>474</v>
      </c>
      <c r="D118" s="24" t="s">
        <v>475</v>
      </c>
      <c r="E118" s="24" t="s">
        <v>7</v>
      </c>
      <c r="F118" s="24" t="s">
        <v>6</v>
      </c>
      <c r="G118" s="24" t="s">
        <v>470</v>
      </c>
      <c r="H118" s="24" t="s">
        <v>471</v>
      </c>
      <c r="I118" s="36" t="s">
        <v>471</v>
      </c>
      <c r="J118" s="36" t="s">
        <v>465</v>
      </c>
      <c r="K118" s="37" t="s">
        <v>458</v>
      </c>
      <c r="L118" s="37" t="s">
        <v>428</v>
      </c>
      <c r="M118" s="38" t="s">
        <v>7</v>
      </c>
      <c r="N118" s="37" t="s">
        <v>470</v>
      </c>
      <c r="O118" s="39"/>
      <c r="P118" s="39"/>
    </row>
    <row r="119" spans="1:16" ht="102" hidden="1">
      <c r="A119" s="24" t="s">
        <v>464</v>
      </c>
      <c r="B119" s="24" t="s">
        <v>465</v>
      </c>
      <c r="C119" s="24" t="s">
        <v>480</v>
      </c>
      <c r="D119" s="24" t="s">
        <v>481</v>
      </c>
      <c r="E119" s="24" t="s">
        <v>7</v>
      </c>
      <c r="F119" s="24" t="s">
        <v>6</v>
      </c>
      <c r="G119" s="24" t="s">
        <v>470</v>
      </c>
      <c r="H119" s="24" t="s">
        <v>471</v>
      </c>
      <c r="I119" s="36" t="s">
        <v>471</v>
      </c>
      <c r="J119" s="36" t="s">
        <v>465</v>
      </c>
      <c r="K119" s="37" t="s">
        <v>458</v>
      </c>
      <c r="L119" s="37" t="s">
        <v>531</v>
      </c>
      <c r="M119" s="38" t="s">
        <v>7</v>
      </c>
      <c r="N119" s="37" t="s">
        <v>470</v>
      </c>
      <c r="O119" s="39"/>
      <c r="P119" s="39"/>
    </row>
    <row r="120" spans="1:16" ht="114.75" hidden="1">
      <c r="A120" s="24" t="s">
        <v>464</v>
      </c>
      <c r="B120" s="24" t="s">
        <v>465</v>
      </c>
      <c r="C120" s="24" t="s">
        <v>480</v>
      </c>
      <c r="D120" s="24" t="s">
        <v>481</v>
      </c>
      <c r="E120" s="24" t="s">
        <v>7</v>
      </c>
      <c r="F120" s="24" t="s">
        <v>6</v>
      </c>
      <c r="G120" s="24" t="s">
        <v>441</v>
      </c>
      <c r="H120" s="24" t="s">
        <v>442</v>
      </c>
      <c r="I120" s="36" t="s">
        <v>442</v>
      </c>
      <c r="J120" s="36" t="s">
        <v>465</v>
      </c>
      <c r="K120" s="37" t="s">
        <v>458</v>
      </c>
      <c r="L120" s="37" t="s">
        <v>531</v>
      </c>
      <c r="M120" s="38" t="s">
        <v>7</v>
      </c>
      <c r="N120" s="37" t="s">
        <v>441</v>
      </c>
      <c r="O120" s="39"/>
      <c r="P120" s="39"/>
    </row>
    <row r="121" spans="1:16" ht="51" hidden="1">
      <c r="A121" s="24" t="s">
        <v>464</v>
      </c>
      <c r="B121" s="24" t="s">
        <v>465</v>
      </c>
      <c r="C121" s="24" t="s">
        <v>431</v>
      </c>
      <c r="D121" s="24" t="s">
        <v>432</v>
      </c>
      <c r="E121" s="24" t="s">
        <v>7</v>
      </c>
      <c r="F121" s="24" t="s">
        <v>6</v>
      </c>
      <c r="G121" s="24" t="s">
        <v>433</v>
      </c>
      <c r="H121" s="24" t="s">
        <v>434</v>
      </c>
      <c r="I121" s="36" t="s">
        <v>434</v>
      </c>
      <c r="J121" s="36" t="s">
        <v>465</v>
      </c>
      <c r="K121" s="37" t="s">
        <v>435</v>
      </c>
      <c r="L121" s="37" t="s">
        <v>436</v>
      </c>
      <c r="M121" s="38" t="s">
        <v>7</v>
      </c>
      <c r="N121" s="37" t="s">
        <v>433</v>
      </c>
      <c r="O121" s="39"/>
      <c r="P121" s="39"/>
    </row>
    <row r="122" spans="1:16" ht="51" hidden="1">
      <c r="A122" s="24" t="s">
        <v>444</v>
      </c>
      <c r="B122" s="24" t="s">
        <v>445</v>
      </c>
      <c r="C122" s="24" t="s">
        <v>474</v>
      </c>
      <c r="D122" s="24" t="s">
        <v>475</v>
      </c>
      <c r="E122" s="24" t="s">
        <v>7</v>
      </c>
      <c r="F122" s="24" t="s">
        <v>6</v>
      </c>
      <c r="G122" s="24" t="s">
        <v>446</v>
      </c>
      <c r="H122" s="24" t="s">
        <v>447</v>
      </c>
      <c r="I122" s="36" t="s">
        <v>447</v>
      </c>
      <c r="J122" s="36" t="s">
        <v>445</v>
      </c>
      <c r="K122" s="37" t="s">
        <v>458</v>
      </c>
      <c r="L122" s="37" t="s">
        <v>428</v>
      </c>
      <c r="M122" s="38" t="s">
        <v>7</v>
      </c>
      <c r="N122" s="37" t="s">
        <v>446</v>
      </c>
      <c r="O122" s="39"/>
      <c r="P122" s="39"/>
    </row>
    <row r="123" spans="1:16" ht="24.95" hidden="1" customHeight="1">
      <c r="A123" s="24" t="s">
        <v>412</v>
      </c>
      <c r="B123" s="24" t="s">
        <v>413</v>
      </c>
      <c r="C123" s="24" t="s">
        <v>414</v>
      </c>
      <c r="D123" s="24" t="s">
        <v>415</v>
      </c>
      <c r="E123" s="24" t="s">
        <v>8</v>
      </c>
      <c r="F123" s="24" t="s">
        <v>9</v>
      </c>
      <c r="G123" s="24" t="s">
        <v>418</v>
      </c>
      <c r="H123" s="24" t="s">
        <v>419</v>
      </c>
      <c r="I123" s="212" t="s">
        <v>9</v>
      </c>
      <c r="J123" s="213"/>
      <c r="K123" s="213"/>
      <c r="L123" s="213"/>
      <c r="M123" s="213"/>
      <c r="N123" s="214"/>
      <c r="O123" s="39"/>
      <c r="P123" s="39"/>
    </row>
    <row r="124" spans="1:16" ht="51" hidden="1">
      <c r="A124" s="24" t="s">
        <v>444</v>
      </c>
      <c r="B124" s="24" t="s">
        <v>445</v>
      </c>
      <c r="C124" s="24" t="s">
        <v>474</v>
      </c>
      <c r="D124" s="24" t="s">
        <v>475</v>
      </c>
      <c r="E124" s="24" t="s">
        <v>8</v>
      </c>
      <c r="F124" s="24" t="s">
        <v>9</v>
      </c>
      <c r="G124" s="24" t="s">
        <v>446</v>
      </c>
      <c r="H124" s="24" t="s">
        <v>447</v>
      </c>
      <c r="I124" s="36" t="s">
        <v>447</v>
      </c>
      <c r="J124" s="36" t="s">
        <v>445</v>
      </c>
      <c r="K124" s="37" t="s">
        <v>458</v>
      </c>
      <c r="L124" s="37" t="s">
        <v>428</v>
      </c>
      <c r="M124" s="38" t="s">
        <v>8</v>
      </c>
      <c r="N124" s="37" t="s">
        <v>446</v>
      </c>
      <c r="O124" s="39"/>
      <c r="P124" s="39"/>
    </row>
    <row r="125" spans="1:16" s="35" customFormat="1" ht="15" hidden="1">
      <c r="A125" s="33" t="s">
        <v>412</v>
      </c>
      <c r="B125" s="33" t="s">
        <v>413</v>
      </c>
      <c r="C125" s="33" t="s">
        <v>414</v>
      </c>
      <c r="D125" s="33" t="s">
        <v>415</v>
      </c>
      <c r="E125" s="33" t="s">
        <v>10</v>
      </c>
      <c r="F125" s="33" t="s">
        <v>11</v>
      </c>
      <c r="G125" s="33" t="s">
        <v>418</v>
      </c>
      <c r="H125" s="33" t="s">
        <v>419</v>
      </c>
      <c r="I125" s="204" t="s">
        <v>11</v>
      </c>
      <c r="J125" s="205"/>
      <c r="K125" s="205"/>
      <c r="L125" s="205"/>
      <c r="M125" s="205"/>
      <c r="N125" s="206"/>
      <c r="O125" s="41"/>
      <c r="P125" s="41"/>
    </row>
    <row r="126" spans="1:16" ht="114.75" hidden="1">
      <c r="A126" s="24" t="s">
        <v>464</v>
      </c>
      <c r="B126" s="24" t="s">
        <v>465</v>
      </c>
      <c r="C126" s="24" t="s">
        <v>480</v>
      </c>
      <c r="D126" s="24" t="s">
        <v>481</v>
      </c>
      <c r="E126" s="24" t="s">
        <v>10</v>
      </c>
      <c r="F126" s="24" t="s">
        <v>11</v>
      </c>
      <c r="G126" s="24" t="s">
        <v>441</v>
      </c>
      <c r="H126" s="24" t="s">
        <v>442</v>
      </c>
      <c r="I126" s="36" t="s">
        <v>442</v>
      </c>
      <c r="J126" s="36" t="s">
        <v>465</v>
      </c>
      <c r="K126" s="37" t="s">
        <v>458</v>
      </c>
      <c r="L126" s="37" t="s">
        <v>531</v>
      </c>
      <c r="M126" s="38" t="s">
        <v>10</v>
      </c>
      <c r="N126" s="37" t="s">
        <v>441</v>
      </c>
      <c r="O126" s="39"/>
      <c r="P126" s="39"/>
    </row>
    <row r="127" spans="1:16" ht="51" hidden="1">
      <c r="A127" s="24" t="s">
        <v>464</v>
      </c>
      <c r="B127" s="24" t="s">
        <v>465</v>
      </c>
      <c r="C127" s="24" t="s">
        <v>431</v>
      </c>
      <c r="D127" s="24" t="s">
        <v>432</v>
      </c>
      <c r="E127" s="24" t="s">
        <v>10</v>
      </c>
      <c r="F127" s="24" t="s">
        <v>11</v>
      </c>
      <c r="G127" s="24" t="s">
        <v>433</v>
      </c>
      <c r="H127" s="24" t="s">
        <v>434</v>
      </c>
      <c r="I127" s="36" t="s">
        <v>434</v>
      </c>
      <c r="J127" s="36" t="s">
        <v>465</v>
      </c>
      <c r="K127" s="37" t="s">
        <v>435</v>
      </c>
      <c r="L127" s="37" t="s">
        <v>436</v>
      </c>
      <c r="M127" s="38" t="s">
        <v>10</v>
      </c>
      <c r="N127" s="37" t="s">
        <v>433</v>
      </c>
      <c r="O127" s="39"/>
      <c r="P127" s="39"/>
    </row>
    <row r="128" spans="1:16" s="35" customFormat="1" ht="15" hidden="1">
      <c r="A128" s="33" t="s">
        <v>412</v>
      </c>
      <c r="B128" s="33" t="s">
        <v>413</v>
      </c>
      <c r="C128" s="33" t="s">
        <v>414</v>
      </c>
      <c r="D128" s="33" t="s">
        <v>415</v>
      </c>
      <c r="E128" s="33" t="s">
        <v>12</v>
      </c>
      <c r="F128" s="33" t="s">
        <v>13</v>
      </c>
      <c r="G128" s="33" t="s">
        <v>418</v>
      </c>
      <c r="H128" s="33" t="s">
        <v>419</v>
      </c>
      <c r="I128" s="204" t="s">
        <v>13</v>
      </c>
      <c r="J128" s="205"/>
      <c r="K128" s="205"/>
      <c r="L128" s="205"/>
      <c r="M128" s="205"/>
      <c r="N128" s="206"/>
      <c r="O128" s="41"/>
      <c r="P128" s="41"/>
    </row>
    <row r="129" spans="1:16" ht="114.75" hidden="1">
      <c r="A129" s="24" t="s">
        <v>464</v>
      </c>
      <c r="B129" s="24" t="s">
        <v>465</v>
      </c>
      <c r="C129" s="24" t="s">
        <v>480</v>
      </c>
      <c r="D129" s="24" t="s">
        <v>481</v>
      </c>
      <c r="E129" s="24" t="s">
        <v>12</v>
      </c>
      <c r="F129" s="24" t="s">
        <v>13</v>
      </c>
      <c r="G129" s="24" t="s">
        <v>441</v>
      </c>
      <c r="H129" s="24" t="s">
        <v>442</v>
      </c>
      <c r="I129" s="36" t="s">
        <v>442</v>
      </c>
      <c r="J129" s="36" t="s">
        <v>465</v>
      </c>
      <c r="K129" s="37" t="s">
        <v>458</v>
      </c>
      <c r="L129" s="37" t="s">
        <v>531</v>
      </c>
      <c r="M129" s="38" t="s">
        <v>12</v>
      </c>
      <c r="N129" s="37" t="s">
        <v>441</v>
      </c>
      <c r="O129" s="39"/>
      <c r="P129" s="39"/>
    </row>
    <row r="130" spans="1:16" s="23" customFormat="1" ht="15" hidden="1">
      <c r="A130" s="21" t="s">
        <v>412</v>
      </c>
      <c r="B130" s="21" t="s">
        <v>413</v>
      </c>
      <c r="C130" s="21" t="s">
        <v>414</v>
      </c>
      <c r="D130" s="21" t="s">
        <v>415</v>
      </c>
      <c r="E130" s="21" t="s">
        <v>14</v>
      </c>
      <c r="F130" s="21" t="s">
        <v>15</v>
      </c>
      <c r="G130" s="21" t="s">
        <v>418</v>
      </c>
      <c r="H130" s="21" t="s">
        <v>419</v>
      </c>
      <c r="I130" s="201" t="s">
        <v>15</v>
      </c>
      <c r="J130" s="202"/>
      <c r="K130" s="202"/>
      <c r="L130" s="202"/>
      <c r="M130" s="202"/>
      <c r="N130" s="203"/>
      <c r="O130" s="40"/>
      <c r="P130" s="40"/>
    </row>
    <row r="131" spans="1:16" ht="51" hidden="1">
      <c r="A131" s="24" t="s">
        <v>444</v>
      </c>
      <c r="B131" s="24" t="s">
        <v>445</v>
      </c>
      <c r="C131" s="24" t="s">
        <v>540</v>
      </c>
      <c r="D131" s="24" t="s">
        <v>541</v>
      </c>
      <c r="E131" s="24" t="s">
        <v>14</v>
      </c>
      <c r="F131" s="24" t="s">
        <v>15</v>
      </c>
      <c r="G131" s="24" t="s">
        <v>446</v>
      </c>
      <c r="H131" s="24" t="s">
        <v>447</v>
      </c>
      <c r="I131" s="36" t="s">
        <v>447</v>
      </c>
      <c r="J131" s="36" t="s">
        <v>445</v>
      </c>
      <c r="K131" s="37" t="s">
        <v>458</v>
      </c>
      <c r="L131" s="37" t="s">
        <v>448</v>
      </c>
      <c r="M131" s="38" t="s">
        <v>14</v>
      </c>
      <c r="N131" s="37" t="s">
        <v>446</v>
      </c>
      <c r="O131" s="39"/>
      <c r="P131" s="39"/>
    </row>
    <row r="132" spans="1:16" ht="191.25" hidden="1">
      <c r="A132" s="24" t="s">
        <v>538</v>
      </c>
      <c r="B132" s="24" t="s">
        <v>539</v>
      </c>
      <c r="C132" s="24" t="s">
        <v>540</v>
      </c>
      <c r="D132" s="24" t="s">
        <v>541</v>
      </c>
      <c r="E132" s="24" t="s">
        <v>14</v>
      </c>
      <c r="F132" s="24" t="s">
        <v>15</v>
      </c>
      <c r="G132" s="24" t="s">
        <v>542</v>
      </c>
      <c r="H132" s="24" t="s">
        <v>543</v>
      </c>
      <c r="I132" s="36" t="s">
        <v>543</v>
      </c>
      <c r="J132" s="36" t="s">
        <v>539</v>
      </c>
      <c r="K132" s="37" t="s">
        <v>458</v>
      </c>
      <c r="L132" s="37" t="s">
        <v>448</v>
      </c>
      <c r="M132" s="38" t="s">
        <v>14</v>
      </c>
      <c r="N132" s="37" t="s">
        <v>542</v>
      </c>
      <c r="O132" s="39"/>
      <c r="P132" s="39"/>
    </row>
    <row r="133" spans="1:16" ht="51" hidden="1">
      <c r="A133" s="24" t="s">
        <v>538</v>
      </c>
      <c r="B133" s="24" t="s">
        <v>539</v>
      </c>
      <c r="C133" s="24" t="s">
        <v>431</v>
      </c>
      <c r="D133" s="24" t="s">
        <v>432</v>
      </c>
      <c r="E133" s="24" t="s">
        <v>14</v>
      </c>
      <c r="F133" s="24" t="s">
        <v>15</v>
      </c>
      <c r="G133" s="24" t="s">
        <v>433</v>
      </c>
      <c r="H133" s="24" t="s">
        <v>434</v>
      </c>
      <c r="I133" s="36" t="s">
        <v>434</v>
      </c>
      <c r="J133" s="36" t="s">
        <v>539</v>
      </c>
      <c r="K133" s="37" t="s">
        <v>435</v>
      </c>
      <c r="L133" s="37" t="s">
        <v>436</v>
      </c>
      <c r="M133" s="38" t="s">
        <v>14</v>
      </c>
      <c r="N133" s="37" t="s">
        <v>433</v>
      </c>
      <c r="O133" s="39"/>
      <c r="P133" s="39"/>
    </row>
    <row r="134" spans="1:16" s="23" customFormat="1" ht="15" hidden="1">
      <c r="A134" s="21" t="s">
        <v>412</v>
      </c>
      <c r="B134" s="21" t="s">
        <v>413</v>
      </c>
      <c r="C134" s="21" t="s">
        <v>414</v>
      </c>
      <c r="D134" s="21" t="s">
        <v>415</v>
      </c>
      <c r="E134" s="21" t="s">
        <v>16</v>
      </c>
      <c r="F134" s="21" t="s">
        <v>17</v>
      </c>
      <c r="G134" s="21" t="s">
        <v>418</v>
      </c>
      <c r="H134" s="21" t="s">
        <v>419</v>
      </c>
      <c r="I134" s="201" t="s">
        <v>17</v>
      </c>
      <c r="J134" s="202"/>
      <c r="K134" s="202"/>
      <c r="L134" s="202"/>
      <c r="M134" s="202"/>
      <c r="N134" s="203"/>
      <c r="O134" s="40"/>
      <c r="P134" s="40"/>
    </row>
    <row r="135" spans="1:16" s="23" customFormat="1" ht="165.75" hidden="1">
      <c r="A135" s="21" t="s">
        <v>412</v>
      </c>
      <c r="B135" s="21" t="s">
        <v>413</v>
      </c>
      <c r="C135" s="21" t="s">
        <v>414</v>
      </c>
      <c r="D135" s="21" t="s">
        <v>415</v>
      </c>
      <c r="E135" s="21" t="s">
        <v>18</v>
      </c>
      <c r="F135" s="21" t="s">
        <v>17</v>
      </c>
      <c r="G135" s="21" t="s">
        <v>418</v>
      </c>
      <c r="H135" s="21" t="s">
        <v>419</v>
      </c>
      <c r="I135" s="42" t="s">
        <v>17</v>
      </c>
      <c r="J135" s="42"/>
      <c r="K135" s="43"/>
      <c r="L135" s="43"/>
      <c r="M135" s="44"/>
      <c r="N135" s="43"/>
      <c r="O135" s="40"/>
      <c r="P135" s="40"/>
    </row>
    <row r="136" spans="1:16" ht="51" hidden="1">
      <c r="A136" s="24" t="s">
        <v>488</v>
      </c>
      <c r="B136" s="24" t="s">
        <v>489</v>
      </c>
      <c r="C136" s="24" t="s">
        <v>490</v>
      </c>
      <c r="D136" s="24" t="s">
        <v>491</v>
      </c>
      <c r="E136" s="24" t="s">
        <v>18</v>
      </c>
      <c r="F136" s="24" t="s">
        <v>17</v>
      </c>
      <c r="G136" s="24" t="s">
        <v>446</v>
      </c>
      <c r="H136" s="24" t="s">
        <v>447</v>
      </c>
      <c r="I136" s="36" t="s">
        <v>447</v>
      </c>
      <c r="J136" s="36" t="s">
        <v>489</v>
      </c>
      <c r="K136" s="37" t="s">
        <v>531</v>
      </c>
      <c r="L136" s="37" t="s">
        <v>436</v>
      </c>
      <c r="M136" s="38" t="s">
        <v>18</v>
      </c>
      <c r="N136" s="37" t="s">
        <v>446</v>
      </c>
      <c r="O136" s="39"/>
      <c r="P136" s="39"/>
    </row>
    <row r="137" spans="1:16" ht="51" hidden="1">
      <c r="A137" s="24" t="s">
        <v>19</v>
      </c>
      <c r="B137" s="24" t="s">
        <v>20</v>
      </c>
      <c r="C137" s="24" t="s">
        <v>21</v>
      </c>
      <c r="D137" s="24" t="s">
        <v>22</v>
      </c>
      <c r="E137" s="24" t="s">
        <v>18</v>
      </c>
      <c r="F137" s="24" t="s">
        <v>17</v>
      </c>
      <c r="G137" s="24" t="s">
        <v>446</v>
      </c>
      <c r="H137" s="24" t="s">
        <v>447</v>
      </c>
      <c r="I137" s="36" t="s">
        <v>447</v>
      </c>
      <c r="J137" s="36" t="s">
        <v>20</v>
      </c>
      <c r="K137" s="37" t="s">
        <v>510</v>
      </c>
      <c r="L137" s="37" t="s">
        <v>458</v>
      </c>
      <c r="M137" s="38" t="s">
        <v>18</v>
      </c>
      <c r="N137" s="37" t="s">
        <v>446</v>
      </c>
      <c r="O137" s="39"/>
      <c r="P137" s="39"/>
    </row>
    <row r="138" spans="1:16" ht="51" hidden="1">
      <c r="A138" s="24" t="s">
        <v>444</v>
      </c>
      <c r="B138" s="24" t="s">
        <v>445</v>
      </c>
      <c r="C138" s="24" t="s">
        <v>439</v>
      </c>
      <c r="D138" s="24" t="s">
        <v>440</v>
      </c>
      <c r="E138" s="24" t="s">
        <v>18</v>
      </c>
      <c r="F138" s="24" t="s">
        <v>17</v>
      </c>
      <c r="G138" s="24" t="s">
        <v>446</v>
      </c>
      <c r="H138" s="24" t="s">
        <v>447</v>
      </c>
      <c r="I138" s="36" t="s">
        <v>447</v>
      </c>
      <c r="J138" s="36" t="s">
        <v>445</v>
      </c>
      <c r="K138" s="37" t="s">
        <v>428</v>
      </c>
      <c r="L138" s="37" t="s">
        <v>443</v>
      </c>
      <c r="M138" s="38" t="s">
        <v>18</v>
      </c>
      <c r="N138" s="37" t="s">
        <v>446</v>
      </c>
      <c r="O138" s="39"/>
      <c r="P138" s="39"/>
    </row>
    <row r="139" spans="1:16" ht="51" hidden="1">
      <c r="A139" s="24" t="s">
        <v>444</v>
      </c>
      <c r="B139" s="24" t="s">
        <v>445</v>
      </c>
      <c r="C139" s="24" t="s">
        <v>474</v>
      </c>
      <c r="D139" s="24" t="s">
        <v>475</v>
      </c>
      <c r="E139" s="24" t="s">
        <v>18</v>
      </c>
      <c r="F139" s="24" t="s">
        <v>17</v>
      </c>
      <c r="G139" s="24" t="s">
        <v>446</v>
      </c>
      <c r="H139" s="24" t="s">
        <v>447</v>
      </c>
      <c r="I139" s="36" t="s">
        <v>447</v>
      </c>
      <c r="J139" s="36" t="s">
        <v>445</v>
      </c>
      <c r="K139" s="37" t="s">
        <v>458</v>
      </c>
      <c r="L139" s="37" t="s">
        <v>428</v>
      </c>
      <c r="M139" s="38" t="s">
        <v>18</v>
      </c>
      <c r="N139" s="37" t="s">
        <v>446</v>
      </c>
      <c r="O139" s="39"/>
      <c r="P139" s="39"/>
    </row>
    <row r="140" spans="1:16" s="47" customFormat="1" ht="15" hidden="1">
      <c r="A140" s="45" t="s">
        <v>412</v>
      </c>
      <c r="B140" s="45" t="s">
        <v>413</v>
      </c>
      <c r="C140" s="45" t="s">
        <v>414</v>
      </c>
      <c r="D140" s="45" t="s">
        <v>415</v>
      </c>
      <c r="E140" s="45" t="s">
        <v>23</v>
      </c>
      <c r="F140" s="45" t="s">
        <v>24</v>
      </c>
      <c r="G140" s="45" t="s">
        <v>418</v>
      </c>
      <c r="H140" s="45" t="s">
        <v>419</v>
      </c>
      <c r="I140" s="204" t="s">
        <v>24</v>
      </c>
      <c r="J140" s="205"/>
      <c r="K140" s="205"/>
      <c r="L140" s="205"/>
      <c r="M140" s="205"/>
      <c r="N140" s="206"/>
      <c r="O140" s="46"/>
      <c r="P140" s="46"/>
    </row>
    <row r="141" spans="1:16" ht="51" hidden="1">
      <c r="A141" s="24" t="s">
        <v>444</v>
      </c>
      <c r="B141" s="24" t="s">
        <v>445</v>
      </c>
      <c r="C141" s="24" t="s">
        <v>422</v>
      </c>
      <c r="D141" s="24" t="s">
        <v>423</v>
      </c>
      <c r="E141" s="24" t="s">
        <v>23</v>
      </c>
      <c r="F141" s="24" t="s">
        <v>24</v>
      </c>
      <c r="G141" s="24" t="s">
        <v>446</v>
      </c>
      <c r="H141" s="24" t="s">
        <v>447</v>
      </c>
      <c r="I141" s="36" t="s">
        <v>447</v>
      </c>
      <c r="J141" s="36" t="s">
        <v>445</v>
      </c>
      <c r="K141" s="37" t="s">
        <v>448</v>
      </c>
      <c r="L141" s="37" t="s">
        <v>428</v>
      </c>
      <c r="M141" s="38" t="s">
        <v>23</v>
      </c>
      <c r="N141" s="37" t="s">
        <v>446</v>
      </c>
      <c r="O141" s="39"/>
      <c r="P141" s="39"/>
    </row>
    <row r="142" spans="1:16" s="35" customFormat="1" ht="15" hidden="1">
      <c r="A142" s="33" t="s">
        <v>412</v>
      </c>
      <c r="B142" s="33" t="s">
        <v>413</v>
      </c>
      <c r="C142" s="33" t="s">
        <v>414</v>
      </c>
      <c r="D142" s="33" t="s">
        <v>415</v>
      </c>
      <c r="E142" s="33" t="s">
        <v>25</v>
      </c>
      <c r="F142" s="33" t="s">
        <v>26</v>
      </c>
      <c r="G142" s="33" t="s">
        <v>418</v>
      </c>
      <c r="H142" s="33" t="s">
        <v>419</v>
      </c>
      <c r="I142" s="204" t="s">
        <v>26</v>
      </c>
      <c r="J142" s="205"/>
      <c r="K142" s="205"/>
      <c r="L142" s="205"/>
      <c r="M142" s="205"/>
      <c r="N142" s="206"/>
      <c r="O142" s="41"/>
      <c r="P142" s="41"/>
    </row>
    <row r="143" spans="1:16" ht="51" hidden="1">
      <c r="A143" s="24" t="s">
        <v>19</v>
      </c>
      <c r="B143" s="24" t="s">
        <v>20</v>
      </c>
      <c r="C143" s="24" t="s">
        <v>21</v>
      </c>
      <c r="D143" s="24" t="s">
        <v>22</v>
      </c>
      <c r="E143" s="24" t="s">
        <v>25</v>
      </c>
      <c r="F143" s="24" t="s">
        <v>26</v>
      </c>
      <c r="G143" s="24" t="s">
        <v>446</v>
      </c>
      <c r="H143" s="24" t="s">
        <v>447</v>
      </c>
      <c r="I143" s="36" t="s">
        <v>447</v>
      </c>
      <c r="J143" s="36" t="s">
        <v>20</v>
      </c>
      <c r="K143" s="37" t="s">
        <v>510</v>
      </c>
      <c r="L143" s="37" t="s">
        <v>458</v>
      </c>
      <c r="M143" s="38" t="s">
        <v>25</v>
      </c>
      <c r="N143" s="37" t="s">
        <v>446</v>
      </c>
      <c r="O143" s="39"/>
      <c r="P143" s="39"/>
    </row>
    <row r="144" spans="1:16" s="35" customFormat="1" ht="15" hidden="1">
      <c r="A144" s="33" t="s">
        <v>412</v>
      </c>
      <c r="B144" s="33" t="s">
        <v>413</v>
      </c>
      <c r="C144" s="33" t="s">
        <v>414</v>
      </c>
      <c r="D144" s="33" t="s">
        <v>415</v>
      </c>
      <c r="E144" s="33" t="s">
        <v>27</v>
      </c>
      <c r="F144" s="33" t="s">
        <v>28</v>
      </c>
      <c r="G144" s="33" t="s">
        <v>418</v>
      </c>
      <c r="H144" s="33" t="s">
        <v>419</v>
      </c>
      <c r="I144" s="204" t="s">
        <v>28</v>
      </c>
      <c r="J144" s="205"/>
      <c r="K144" s="205"/>
      <c r="L144" s="205"/>
      <c r="M144" s="205"/>
      <c r="N144" s="206"/>
      <c r="O144" s="41"/>
      <c r="P144" s="41"/>
    </row>
    <row r="145" spans="1:16" ht="51" hidden="1">
      <c r="A145" s="24" t="s">
        <v>19</v>
      </c>
      <c r="B145" s="24" t="s">
        <v>20</v>
      </c>
      <c r="C145" s="24" t="s">
        <v>21</v>
      </c>
      <c r="D145" s="24" t="s">
        <v>22</v>
      </c>
      <c r="E145" s="24" t="s">
        <v>27</v>
      </c>
      <c r="F145" s="24" t="s">
        <v>28</v>
      </c>
      <c r="G145" s="24" t="s">
        <v>446</v>
      </c>
      <c r="H145" s="24" t="s">
        <v>447</v>
      </c>
      <c r="I145" s="36" t="s">
        <v>447</v>
      </c>
      <c r="J145" s="36" t="s">
        <v>20</v>
      </c>
      <c r="K145" s="37" t="s">
        <v>510</v>
      </c>
      <c r="L145" s="37" t="s">
        <v>458</v>
      </c>
      <c r="M145" s="38" t="s">
        <v>27</v>
      </c>
      <c r="N145" s="37" t="s">
        <v>446</v>
      </c>
      <c r="O145" s="39"/>
      <c r="P145" s="39"/>
    </row>
    <row r="146" spans="1:16" s="23" customFormat="1" ht="15" hidden="1">
      <c r="A146" s="21" t="s">
        <v>412</v>
      </c>
      <c r="B146" s="21" t="s">
        <v>413</v>
      </c>
      <c r="C146" s="21" t="s">
        <v>414</v>
      </c>
      <c r="D146" s="21" t="s">
        <v>415</v>
      </c>
      <c r="E146" s="21" t="s">
        <v>29</v>
      </c>
      <c r="F146" s="21" t="s">
        <v>30</v>
      </c>
      <c r="G146" s="21" t="s">
        <v>418</v>
      </c>
      <c r="H146" s="21" t="s">
        <v>419</v>
      </c>
      <c r="I146" s="204" t="s">
        <v>30</v>
      </c>
      <c r="J146" s="215"/>
      <c r="K146" s="215"/>
      <c r="L146" s="215"/>
      <c r="M146" s="215"/>
      <c r="N146" s="216"/>
      <c r="O146" s="40"/>
      <c r="P146" s="40"/>
    </row>
    <row r="147" spans="1:16" ht="51" hidden="1">
      <c r="A147" s="24" t="s">
        <v>19</v>
      </c>
      <c r="B147" s="24" t="s">
        <v>20</v>
      </c>
      <c r="C147" s="24" t="s">
        <v>21</v>
      </c>
      <c r="D147" s="24" t="s">
        <v>22</v>
      </c>
      <c r="E147" s="24" t="s">
        <v>29</v>
      </c>
      <c r="F147" s="24" t="s">
        <v>30</v>
      </c>
      <c r="G147" s="24" t="s">
        <v>446</v>
      </c>
      <c r="H147" s="24" t="s">
        <v>447</v>
      </c>
      <c r="I147" s="36" t="s">
        <v>447</v>
      </c>
      <c r="J147" s="36" t="s">
        <v>20</v>
      </c>
      <c r="K147" s="37" t="s">
        <v>510</v>
      </c>
      <c r="L147" s="37" t="s">
        <v>458</v>
      </c>
      <c r="M147" s="38" t="s">
        <v>29</v>
      </c>
      <c r="N147" s="37" t="s">
        <v>446</v>
      </c>
      <c r="O147" s="39"/>
      <c r="P147" s="39"/>
    </row>
    <row r="148" spans="1:16" s="35" customFormat="1" ht="27.75" hidden="1" customHeight="1">
      <c r="A148" s="33" t="s">
        <v>412</v>
      </c>
      <c r="B148" s="33" t="s">
        <v>413</v>
      </c>
      <c r="C148" s="33" t="s">
        <v>414</v>
      </c>
      <c r="D148" s="33" t="s">
        <v>415</v>
      </c>
      <c r="E148" s="33" t="s">
        <v>31</v>
      </c>
      <c r="F148" s="33" t="s">
        <v>32</v>
      </c>
      <c r="G148" s="33" t="s">
        <v>418</v>
      </c>
      <c r="H148" s="33" t="s">
        <v>419</v>
      </c>
      <c r="I148" s="204" t="s">
        <v>32</v>
      </c>
      <c r="J148" s="205"/>
      <c r="K148" s="205"/>
      <c r="L148" s="205"/>
      <c r="M148" s="205"/>
      <c r="N148" s="206"/>
      <c r="O148" s="41"/>
      <c r="P148" s="41"/>
    </row>
    <row r="149" spans="1:16" ht="51" hidden="1">
      <c r="A149" s="24" t="s">
        <v>19</v>
      </c>
      <c r="B149" s="24" t="s">
        <v>20</v>
      </c>
      <c r="C149" s="24" t="s">
        <v>21</v>
      </c>
      <c r="D149" s="24" t="s">
        <v>22</v>
      </c>
      <c r="E149" s="24" t="s">
        <v>31</v>
      </c>
      <c r="F149" s="24" t="s">
        <v>32</v>
      </c>
      <c r="G149" s="24" t="s">
        <v>446</v>
      </c>
      <c r="H149" s="24" t="s">
        <v>447</v>
      </c>
      <c r="I149" s="36" t="s">
        <v>447</v>
      </c>
      <c r="J149" s="36" t="s">
        <v>20</v>
      </c>
      <c r="K149" s="37" t="s">
        <v>510</v>
      </c>
      <c r="L149" s="37" t="s">
        <v>458</v>
      </c>
      <c r="M149" s="38" t="s">
        <v>31</v>
      </c>
      <c r="N149" s="37" t="s">
        <v>446</v>
      </c>
      <c r="O149" s="39"/>
      <c r="P149" s="39"/>
    </row>
    <row r="150" spans="1:16" s="23" customFormat="1" ht="14.25" hidden="1" customHeight="1">
      <c r="A150" s="21" t="s">
        <v>412</v>
      </c>
      <c r="B150" s="21" t="s">
        <v>413</v>
      </c>
      <c r="C150" s="21" t="s">
        <v>414</v>
      </c>
      <c r="D150" s="21" t="s">
        <v>415</v>
      </c>
      <c r="E150" s="21" t="s">
        <v>33</v>
      </c>
      <c r="F150" s="21" t="s">
        <v>34</v>
      </c>
      <c r="G150" s="21" t="s">
        <v>418</v>
      </c>
      <c r="H150" s="21" t="s">
        <v>419</v>
      </c>
      <c r="I150" s="204" t="s">
        <v>34</v>
      </c>
      <c r="J150" s="215"/>
      <c r="K150" s="215"/>
      <c r="L150" s="215"/>
      <c r="M150" s="215"/>
      <c r="N150" s="216"/>
      <c r="O150" s="40"/>
      <c r="P150" s="40"/>
    </row>
    <row r="151" spans="1:16" ht="51" hidden="1">
      <c r="A151" s="24" t="s">
        <v>19</v>
      </c>
      <c r="B151" s="24" t="s">
        <v>20</v>
      </c>
      <c r="C151" s="24" t="s">
        <v>21</v>
      </c>
      <c r="D151" s="24" t="s">
        <v>22</v>
      </c>
      <c r="E151" s="24" t="s">
        <v>33</v>
      </c>
      <c r="F151" s="24" t="s">
        <v>34</v>
      </c>
      <c r="G151" s="24" t="s">
        <v>446</v>
      </c>
      <c r="H151" s="24" t="s">
        <v>447</v>
      </c>
      <c r="I151" s="36" t="s">
        <v>447</v>
      </c>
      <c r="J151" s="36" t="s">
        <v>20</v>
      </c>
      <c r="K151" s="37" t="s">
        <v>510</v>
      </c>
      <c r="L151" s="37" t="s">
        <v>458</v>
      </c>
      <c r="M151" s="38" t="s">
        <v>33</v>
      </c>
      <c r="N151" s="37" t="s">
        <v>446</v>
      </c>
      <c r="O151" s="39"/>
      <c r="P151" s="39"/>
    </row>
    <row r="152" spans="1:16" s="23" customFormat="1" ht="27.75" hidden="1" customHeight="1">
      <c r="A152" s="21" t="s">
        <v>412</v>
      </c>
      <c r="B152" s="21" t="s">
        <v>413</v>
      </c>
      <c r="C152" s="21" t="s">
        <v>414</v>
      </c>
      <c r="D152" s="21" t="s">
        <v>415</v>
      </c>
      <c r="E152" s="21" t="s">
        <v>35</v>
      </c>
      <c r="F152" s="21" t="s">
        <v>36</v>
      </c>
      <c r="G152" s="21" t="s">
        <v>418</v>
      </c>
      <c r="H152" s="21" t="s">
        <v>419</v>
      </c>
      <c r="I152" s="204" t="s">
        <v>36</v>
      </c>
      <c r="J152" s="215"/>
      <c r="K152" s="215"/>
      <c r="L152" s="215"/>
      <c r="M152" s="215"/>
      <c r="N152" s="216"/>
      <c r="O152" s="40"/>
      <c r="P152" s="40"/>
    </row>
    <row r="153" spans="1:16" ht="51" hidden="1">
      <c r="A153" s="24" t="s">
        <v>19</v>
      </c>
      <c r="B153" s="24" t="s">
        <v>20</v>
      </c>
      <c r="C153" s="24" t="s">
        <v>21</v>
      </c>
      <c r="D153" s="24" t="s">
        <v>22</v>
      </c>
      <c r="E153" s="24" t="s">
        <v>35</v>
      </c>
      <c r="F153" s="24" t="s">
        <v>36</v>
      </c>
      <c r="G153" s="24" t="s">
        <v>446</v>
      </c>
      <c r="H153" s="24" t="s">
        <v>447</v>
      </c>
      <c r="I153" s="36" t="s">
        <v>447</v>
      </c>
      <c r="J153" s="36" t="s">
        <v>20</v>
      </c>
      <c r="K153" s="37" t="s">
        <v>510</v>
      </c>
      <c r="L153" s="37" t="s">
        <v>458</v>
      </c>
      <c r="M153" s="38" t="s">
        <v>35</v>
      </c>
      <c r="N153" s="37" t="s">
        <v>446</v>
      </c>
      <c r="O153" s="39"/>
      <c r="P153" s="39"/>
    </row>
    <row r="154" spans="1:16" s="35" customFormat="1" ht="15" hidden="1">
      <c r="A154" s="33" t="s">
        <v>412</v>
      </c>
      <c r="B154" s="33" t="s">
        <v>413</v>
      </c>
      <c r="C154" s="33" t="s">
        <v>414</v>
      </c>
      <c r="D154" s="33" t="s">
        <v>415</v>
      </c>
      <c r="E154" s="33" t="s">
        <v>37</v>
      </c>
      <c r="F154" s="33" t="s">
        <v>38</v>
      </c>
      <c r="G154" s="33" t="s">
        <v>418</v>
      </c>
      <c r="H154" s="33" t="s">
        <v>419</v>
      </c>
      <c r="I154" s="204" t="s">
        <v>39</v>
      </c>
      <c r="J154" s="205"/>
      <c r="K154" s="205"/>
      <c r="L154" s="205"/>
      <c r="M154" s="205"/>
      <c r="N154" s="206"/>
      <c r="O154" s="41"/>
      <c r="P154" s="41"/>
    </row>
    <row r="155" spans="1:16" ht="51" hidden="1">
      <c r="A155" s="24" t="s">
        <v>19</v>
      </c>
      <c r="B155" s="24" t="s">
        <v>20</v>
      </c>
      <c r="C155" s="24" t="s">
        <v>21</v>
      </c>
      <c r="D155" s="24" t="s">
        <v>22</v>
      </c>
      <c r="E155" s="24" t="s">
        <v>37</v>
      </c>
      <c r="F155" s="24" t="s">
        <v>38</v>
      </c>
      <c r="G155" s="24" t="s">
        <v>446</v>
      </c>
      <c r="H155" s="24" t="s">
        <v>447</v>
      </c>
      <c r="I155" s="36" t="s">
        <v>447</v>
      </c>
      <c r="J155" s="36" t="s">
        <v>20</v>
      </c>
      <c r="K155" s="37" t="s">
        <v>510</v>
      </c>
      <c r="L155" s="37" t="s">
        <v>458</v>
      </c>
      <c r="M155" s="38" t="s">
        <v>37</v>
      </c>
      <c r="N155" s="37" t="s">
        <v>446</v>
      </c>
      <c r="O155" s="39"/>
      <c r="P155" s="39"/>
    </row>
    <row r="156" spans="1:16" s="35" customFormat="1" ht="15" hidden="1">
      <c r="A156" s="33" t="s">
        <v>412</v>
      </c>
      <c r="B156" s="33" t="s">
        <v>413</v>
      </c>
      <c r="C156" s="33" t="s">
        <v>414</v>
      </c>
      <c r="D156" s="33" t="s">
        <v>415</v>
      </c>
      <c r="E156" s="33" t="s">
        <v>40</v>
      </c>
      <c r="F156" s="33" t="s">
        <v>41</v>
      </c>
      <c r="G156" s="33" t="s">
        <v>418</v>
      </c>
      <c r="H156" s="33" t="s">
        <v>419</v>
      </c>
      <c r="I156" s="204" t="s">
        <v>41</v>
      </c>
      <c r="J156" s="205"/>
      <c r="K156" s="205"/>
      <c r="L156" s="205"/>
      <c r="M156" s="205"/>
      <c r="N156" s="206"/>
      <c r="O156" s="41"/>
      <c r="P156" s="41"/>
    </row>
    <row r="157" spans="1:16" ht="51" hidden="1">
      <c r="A157" s="24" t="s">
        <v>19</v>
      </c>
      <c r="B157" s="24" t="s">
        <v>20</v>
      </c>
      <c r="C157" s="24" t="s">
        <v>21</v>
      </c>
      <c r="D157" s="24" t="s">
        <v>22</v>
      </c>
      <c r="E157" s="24" t="s">
        <v>40</v>
      </c>
      <c r="F157" s="24" t="s">
        <v>41</v>
      </c>
      <c r="G157" s="24" t="s">
        <v>446</v>
      </c>
      <c r="H157" s="24" t="s">
        <v>447</v>
      </c>
      <c r="I157" s="36" t="s">
        <v>447</v>
      </c>
      <c r="J157" s="36" t="s">
        <v>20</v>
      </c>
      <c r="K157" s="37" t="s">
        <v>510</v>
      </c>
      <c r="L157" s="37" t="s">
        <v>458</v>
      </c>
      <c r="M157" s="38" t="s">
        <v>40</v>
      </c>
      <c r="N157" s="37" t="s">
        <v>446</v>
      </c>
      <c r="O157" s="39"/>
      <c r="P157" s="39"/>
    </row>
    <row r="158" spans="1:16" s="23" customFormat="1" ht="15" hidden="1">
      <c r="A158" s="21" t="s">
        <v>412</v>
      </c>
      <c r="B158" s="21" t="s">
        <v>413</v>
      </c>
      <c r="C158" s="21" t="s">
        <v>414</v>
      </c>
      <c r="D158" s="21" t="s">
        <v>415</v>
      </c>
      <c r="E158" s="21" t="s">
        <v>42</v>
      </c>
      <c r="F158" s="21" t="s">
        <v>43</v>
      </c>
      <c r="G158" s="21" t="s">
        <v>418</v>
      </c>
      <c r="H158" s="21" t="s">
        <v>419</v>
      </c>
      <c r="I158" s="201" t="s">
        <v>43</v>
      </c>
      <c r="J158" s="202"/>
      <c r="K158" s="202"/>
      <c r="L158" s="202"/>
      <c r="M158" s="202"/>
      <c r="N158" s="203"/>
      <c r="O158" s="40"/>
      <c r="P158" s="40"/>
    </row>
    <row r="159" spans="1:16" s="35" customFormat="1" ht="15" hidden="1">
      <c r="A159" s="33" t="s">
        <v>412</v>
      </c>
      <c r="B159" s="33" t="s">
        <v>413</v>
      </c>
      <c r="C159" s="33" t="s">
        <v>414</v>
      </c>
      <c r="D159" s="33" t="s">
        <v>415</v>
      </c>
      <c r="E159" s="33" t="s">
        <v>44</v>
      </c>
      <c r="F159" s="33" t="s">
        <v>45</v>
      </c>
      <c r="G159" s="33" t="s">
        <v>418</v>
      </c>
      <c r="H159" s="33" t="s">
        <v>419</v>
      </c>
      <c r="I159" s="204" t="s">
        <v>45</v>
      </c>
      <c r="J159" s="205"/>
      <c r="K159" s="205"/>
      <c r="L159" s="205"/>
      <c r="M159" s="205"/>
      <c r="N159" s="206"/>
      <c r="O159" s="41"/>
      <c r="P159" s="41"/>
    </row>
    <row r="160" spans="1:16" ht="114.75" hidden="1">
      <c r="A160" s="24" t="s">
        <v>46</v>
      </c>
      <c r="B160" s="24" t="s">
        <v>47</v>
      </c>
      <c r="C160" s="24" t="s">
        <v>48</v>
      </c>
      <c r="D160" s="24" t="s">
        <v>49</v>
      </c>
      <c r="E160" s="24" t="s">
        <v>44</v>
      </c>
      <c r="F160" s="24" t="s">
        <v>45</v>
      </c>
      <c r="G160" s="24" t="s">
        <v>441</v>
      </c>
      <c r="H160" s="24" t="s">
        <v>442</v>
      </c>
      <c r="I160" s="36" t="s">
        <v>442</v>
      </c>
      <c r="J160" s="36" t="s">
        <v>47</v>
      </c>
      <c r="K160" s="37" t="s">
        <v>510</v>
      </c>
      <c r="L160" s="37" t="s">
        <v>510</v>
      </c>
      <c r="M160" s="38" t="s">
        <v>44</v>
      </c>
      <c r="N160" s="37" t="s">
        <v>441</v>
      </c>
      <c r="O160" s="39"/>
      <c r="P160" s="39"/>
    </row>
    <row r="161" spans="1:16" s="35" customFormat="1" ht="15" hidden="1">
      <c r="A161" s="33" t="s">
        <v>412</v>
      </c>
      <c r="B161" s="33" t="s">
        <v>413</v>
      </c>
      <c r="C161" s="33" t="s">
        <v>414</v>
      </c>
      <c r="D161" s="33" t="s">
        <v>415</v>
      </c>
      <c r="E161" s="33" t="s">
        <v>50</v>
      </c>
      <c r="F161" s="33" t="s">
        <v>51</v>
      </c>
      <c r="G161" s="33" t="s">
        <v>418</v>
      </c>
      <c r="H161" s="33" t="s">
        <v>419</v>
      </c>
      <c r="I161" s="204" t="s">
        <v>51</v>
      </c>
      <c r="J161" s="205"/>
      <c r="K161" s="205"/>
      <c r="L161" s="205"/>
      <c r="M161" s="205"/>
      <c r="N161" s="206"/>
      <c r="O161" s="41"/>
      <c r="P161" s="41"/>
    </row>
    <row r="162" spans="1:16" ht="114.75" hidden="1">
      <c r="A162" s="24" t="s">
        <v>46</v>
      </c>
      <c r="B162" s="24" t="s">
        <v>47</v>
      </c>
      <c r="C162" s="24" t="s">
        <v>52</v>
      </c>
      <c r="D162" s="24" t="s">
        <v>53</v>
      </c>
      <c r="E162" s="24" t="s">
        <v>50</v>
      </c>
      <c r="F162" s="24" t="s">
        <v>51</v>
      </c>
      <c r="G162" s="24" t="s">
        <v>441</v>
      </c>
      <c r="H162" s="24" t="s">
        <v>442</v>
      </c>
      <c r="I162" s="36" t="s">
        <v>442</v>
      </c>
      <c r="J162" s="36" t="s">
        <v>47</v>
      </c>
      <c r="K162" s="37" t="s">
        <v>503</v>
      </c>
      <c r="L162" s="37" t="s">
        <v>457</v>
      </c>
      <c r="M162" s="38" t="s">
        <v>50</v>
      </c>
      <c r="N162" s="37" t="s">
        <v>441</v>
      </c>
      <c r="O162" s="39"/>
      <c r="P162" s="39"/>
    </row>
    <row r="163" spans="1:16" s="35" customFormat="1" ht="15" hidden="1">
      <c r="A163" s="33" t="s">
        <v>412</v>
      </c>
      <c r="B163" s="33" t="s">
        <v>413</v>
      </c>
      <c r="C163" s="33" t="s">
        <v>414</v>
      </c>
      <c r="D163" s="33" t="s">
        <v>415</v>
      </c>
      <c r="E163" s="33" t="s">
        <v>54</v>
      </c>
      <c r="F163" s="33" t="s">
        <v>55</v>
      </c>
      <c r="G163" s="33" t="s">
        <v>418</v>
      </c>
      <c r="H163" s="33" t="s">
        <v>419</v>
      </c>
      <c r="I163" s="204" t="s">
        <v>55</v>
      </c>
      <c r="J163" s="205"/>
      <c r="K163" s="205"/>
      <c r="L163" s="205"/>
      <c r="M163" s="205"/>
      <c r="N163" s="206"/>
      <c r="O163" s="41"/>
      <c r="P163" s="41"/>
    </row>
    <row r="164" spans="1:16" ht="114.75" hidden="1">
      <c r="A164" s="24" t="s">
        <v>46</v>
      </c>
      <c r="B164" s="24" t="s">
        <v>47</v>
      </c>
      <c r="C164" s="24" t="s">
        <v>56</v>
      </c>
      <c r="D164" s="24" t="s">
        <v>57</v>
      </c>
      <c r="E164" s="24" t="s">
        <v>54</v>
      </c>
      <c r="F164" s="24" t="s">
        <v>55</v>
      </c>
      <c r="G164" s="24" t="s">
        <v>441</v>
      </c>
      <c r="H164" s="24" t="s">
        <v>442</v>
      </c>
      <c r="I164" s="36" t="s">
        <v>442</v>
      </c>
      <c r="J164" s="36" t="s">
        <v>47</v>
      </c>
      <c r="K164" s="37" t="s">
        <v>503</v>
      </c>
      <c r="L164" s="37" t="s">
        <v>436</v>
      </c>
      <c r="M164" s="38" t="s">
        <v>54</v>
      </c>
      <c r="N164" s="37" t="s">
        <v>441</v>
      </c>
      <c r="O164" s="39"/>
      <c r="P164" s="39"/>
    </row>
    <row r="165" spans="1:16" ht="51" hidden="1">
      <c r="A165" s="24" t="s">
        <v>46</v>
      </c>
      <c r="B165" s="24" t="s">
        <v>47</v>
      </c>
      <c r="C165" s="24" t="s">
        <v>431</v>
      </c>
      <c r="D165" s="24" t="s">
        <v>432</v>
      </c>
      <c r="E165" s="24" t="s">
        <v>54</v>
      </c>
      <c r="F165" s="24" t="s">
        <v>55</v>
      </c>
      <c r="G165" s="24" t="s">
        <v>433</v>
      </c>
      <c r="H165" s="24" t="s">
        <v>434</v>
      </c>
      <c r="I165" s="36" t="s">
        <v>434</v>
      </c>
      <c r="J165" s="36" t="s">
        <v>47</v>
      </c>
      <c r="K165" s="37" t="s">
        <v>435</v>
      </c>
      <c r="L165" s="37" t="s">
        <v>436</v>
      </c>
      <c r="M165" s="38" t="s">
        <v>54</v>
      </c>
      <c r="N165" s="37" t="s">
        <v>433</v>
      </c>
      <c r="O165" s="39"/>
      <c r="P165" s="39"/>
    </row>
    <row r="166" spans="1:16" s="35" customFormat="1" ht="15" hidden="1">
      <c r="A166" s="33" t="s">
        <v>412</v>
      </c>
      <c r="B166" s="33" t="s">
        <v>413</v>
      </c>
      <c r="C166" s="33" t="s">
        <v>414</v>
      </c>
      <c r="D166" s="33" t="s">
        <v>415</v>
      </c>
      <c r="E166" s="33" t="s">
        <v>58</v>
      </c>
      <c r="F166" s="33" t="s">
        <v>59</v>
      </c>
      <c r="G166" s="33" t="s">
        <v>418</v>
      </c>
      <c r="H166" s="33" t="s">
        <v>419</v>
      </c>
      <c r="I166" s="204" t="s">
        <v>59</v>
      </c>
      <c r="J166" s="205"/>
      <c r="K166" s="205"/>
      <c r="L166" s="205"/>
      <c r="M166" s="205"/>
      <c r="N166" s="206"/>
      <c r="O166" s="41"/>
      <c r="P166" s="41"/>
    </row>
    <row r="167" spans="1:16" ht="114.75" hidden="1">
      <c r="A167" s="24" t="s">
        <v>46</v>
      </c>
      <c r="B167" s="24" t="s">
        <v>47</v>
      </c>
      <c r="C167" s="24" t="s">
        <v>52</v>
      </c>
      <c r="D167" s="24" t="s">
        <v>53</v>
      </c>
      <c r="E167" s="24" t="s">
        <v>58</v>
      </c>
      <c r="F167" s="24" t="s">
        <v>59</v>
      </c>
      <c r="G167" s="24" t="s">
        <v>441</v>
      </c>
      <c r="H167" s="24" t="s">
        <v>442</v>
      </c>
      <c r="I167" s="36" t="s">
        <v>442</v>
      </c>
      <c r="J167" s="36" t="s">
        <v>47</v>
      </c>
      <c r="K167" s="37" t="s">
        <v>503</v>
      </c>
      <c r="L167" s="37" t="s">
        <v>457</v>
      </c>
      <c r="M167" s="38" t="s">
        <v>58</v>
      </c>
      <c r="N167" s="37" t="s">
        <v>441</v>
      </c>
      <c r="O167" s="39"/>
      <c r="P167" s="39"/>
    </row>
    <row r="168" spans="1:16" s="35" customFormat="1" ht="15" hidden="1">
      <c r="A168" s="33" t="s">
        <v>412</v>
      </c>
      <c r="B168" s="33" t="s">
        <v>413</v>
      </c>
      <c r="C168" s="33" t="s">
        <v>414</v>
      </c>
      <c r="D168" s="33" t="s">
        <v>415</v>
      </c>
      <c r="E168" s="33" t="s">
        <v>60</v>
      </c>
      <c r="F168" s="33" t="s">
        <v>61</v>
      </c>
      <c r="G168" s="33" t="s">
        <v>418</v>
      </c>
      <c r="H168" s="33" t="s">
        <v>419</v>
      </c>
      <c r="I168" s="204" t="s">
        <v>61</v>
      </c>
      <c r="J168" s="205"/>
      <c r="K168" s="205"/>
      <c r="L168" s="205"/>
      <c r="M168" s="205"/>
      <c r="N168" s="206"/>
      <c r="O168" s="41"/>
      <c r="P168" s="41"/>
    </row>
    <row r="169" spans="1:16" ht="114.75" hidden="1">
      <c r="A169" s="24" t="s">
        <v>62</v>
      </c>
      <c r="B169" s="24" t="s">
        <v>63</v>
      </c>
      <c r="C169" s="24" t="s">
        <v>52</v>
      </c>
      <c r="D169" s="24" t="s">
        <v>53</v>
      </c>
      <c r="E169" s="24" t="s">
        <v>60</v>
      </c>
      <c r="F169" s="24" t="s">
        <v>61</v>
      </c>
      <c r="G169" s="24" t="s">
        <v>441</v>
      </c>
      <c r="H169" s="24" t="s">
        <v>442</v>
      </c>
      <c r="I169" s="36" t="s">
        <v>442</v>
      </c>
      <c r="J169" s="36" t="s">
        <v>63</v>
      </c>
      <c r="K169" s="37" t="s">
        <v>503</v>
      </c>
      <c r="L169" s="37" t="s">
        <v>457</v>
      </c>
      <c r="M169" s="38" t="s">
        <v>60</v>
      </c>
      <c r="N169" s="37" t="s">
        <v>441</v>
      </c>
      <c r="O169" s="39"/>
      <c r="P169" s="39"/>
    </row>
    <row r="170" spans="1:16" s="35" customFormat="1" ht="15" hidden="1">
      <c r="A170" s="33" t="s">
        <v>412</v>
      </c>
      <c r="B170" s="33" t="s">
        <v>413</v>
      </c>
      <c r="C170" s="33" t="s">
        <v>414</v>
      </c>
      <c r="D170" s="33" t="s">
        <v>415</v>
      </c>
      <c r="E170" s="33" t="s">
        <v>64</v>
      </c>
      <c r="F170" s="33" t="s">
        <v>65</v>
      </c>
      <c r="G170" s="33" t="s">
        <v>418</v>
      </c>
      <c r="H170" s="33" t="s">
        <v>419</v>
      </c>
      <c r="I170" s="204" t="s">
        <v>65</v>
      </c>
      <c r="J170" s="205"/>
      <c r="K170" s="205"/>
      <c r="L170" s="205"/>
      <c r="M170" s="205"/>
      <c r="N170" s="206"/>
      <c r="O170" s="41"/>
      <c r="P170" s="41"/>
    </row>
    <row r="171" spans="1:16" ht="114.75" hidden="1">
      <c r="A171" s="24" t="s">
        <v>46</v>
      </c>
      <c r="B171" s="24" t="s">
        <v>47</v>
      </c>
      <c r="C171" s="24" t="s">
        <v>52</v>
      </c>
      <c r="D171" s="24" t="s">
        <v>53</v>
      </c>
      <c r="E171" s="24" t="s">
        <v>64</v>
      </c>
      <c r="F171" s="24" t="s">
        <v>65</v>
      </c>
      <c r="G171" s="24" t="s">
        <v>441</v>
      </c>
      <c r="H171" s="24" t="s">
        <v>442</v>
      </c>
      <c r="I171" s="36" t="s">
        <v>442</v>
      </c>
      <c r="J171" s="36" t="s">
        <v>47</v>
      </c>
      <c r="K171" s="37" t="s">
        <v>503</v>
      </c>
      <c r="L171" s="37" t="s">
        <v>457</v>
      </c>
      <c r="M171" s="38" t="s">
        <v>64</v>
      </c>
      <c r="N171" s="37" t="s">
        <v>441</v>
      </c>
      <c r="O171" s="39"/>
      <c r="P171" s="39"/>
    </row>
    <row r="172" spans="1:16" s="35" customFormat="1" ht="15" hidden="1">
      <c r="A172" s="33" t="s">
        <v>412</v>
      </c>
      <c r="B172" s="33" t="s">
        <v>413</v>
      </c>
      <c r="C172" s="33" t="s">
        <v>414</v>
      </c>
      <c r="D172" s="33" t="s">
        <v>415</v>
      </c>
      <c r="E172" s="33" t="s">
        <v>66</v>
      </c>
      <c r="F172" s="33" t="s">
        <v>67</v>
      </c>
      <c r="G172" s="33" t="s">
        <v>418</v>
      </c>
      <c r="H172" s="33" t="s">
        <v>419</v>
      </c>
      <c r="I172" s="204" t="s">
        <v>67</v>
      </c>
      <c r="J172" s="205"/>
      <c r="K172" s="205"/>
      <c r="L172" s="205"/>
      <c r="M172" s="205"/>
      <c r="N172" s="206"/>
      <c r="O172" s="41"/>
      <c r="P172" s="41"/>
    </row>
    <row r="173" spans="1:16" ht="114.75" hidden="1">
      <c r="A173" s="24" t="s">
        <v>46</v>
      </c>
      <c r="B173" s="24" t="s">
        <v>47</v>
      </c>
      <c r="C173" s="24" t="s">
        <v>68</v>
      </c>
      <c r="D173" s="24" t="s">
        <v>69</v>
      </c>
      <c r="E173" s="24" t="s">
        <v>66</v>
      </c>
      <c r="F173" s="24" t="s">
        <v>67</v>
      </c>
      <c r="G173" s="24" t="s">
        <v>441</v>
      </c>
      <c r="H173" s="24" t="s">
        <v>442</v>
      </c>
      <c r="I173" s="36" t="s">
        <v>442</v>
      </c>
      <c r="J173" s="36" t="s">
        <v>47</v>
      </c>
      <c r="K173" s="37" t="s">
        <v>510</v>
      </c>
      <c r="L173" s="37" t="s">
        <v>503</v>
      </c>
      <c r="M173" s="38" t="s">
        <v>66</v>
      </c>
      <c r="N173" s="37" t="s">
        <v>441</v>
      </c>
      <c r="O173" s="39"/>
      <c r="P173" s="39"/>
    </row>
    <row r="174" spans="1:16" ht="51" hidden="1">
      <c r="A174" s="24" t="s">
        <v>46</v>
      </c>
      <c r="B174" s="24" t="s">
        <v>47</v>
      </c>
      <c r="C174" s="24" t="s">
        <v>431</v>
      </c>
      <c r="D174" s="24" t="s">
        <v>432</v>
      </c>
      <c r="E174" s="24" t="s">
        <v>66</v>
      </c>
      <c r="F174" s="24" t="s">
        <v>67</v>
      </c>
      <c r="G174" s="24" t="s">
        <v>433</v>
      </c>
      <c r="H174" s="24" t="s">
        <v>434</v>
      </c>
      <c r="I174" s="36" t="s">
        <v>434</v>
      </c>
      <c r="J174" s="36" t="s">
        <v>47</v>
      </c>
      <c r="K174" s="37" t="s">
        <v>435</v>
      </c>
      <c r="L174" s="37" t="s">
        <v>436</v>
      </c>
      <c r="M174" s="38" t="s">
        <v>66</v>
      </c>
      <c r="N174" s="37" t="s">
        <v>433</v>
      </c>
      <c r="O174" s="39"/>
      <c r="P174" s="39"/>
    </row>
    <row r="175" spans="1:16" s="23" customFormat="1" ht="15" hidden="1">
      <c r="A175" s="21" t="s">
        <v>412</v>
      </c>
      <c r="B175" s="21" t="s">
        <v>413</v>
      </c>
      <c r="C175" s="21" t="s">
        <v>414</v>
      </c>
      <c r="D175" s="21" t="s">
        <v>415</v>
      </c>
      <c r="E175" s="21" t="s">
        <v>70</v>
      </c>
      <c r="F175" s="21" t="s">
        <v>71</v>
      </c>
      <c r="G175" s="21" t="s">
        <v>418</v>
      </c>
      <c r="H175" s="21" t="s">
        <v>419</v>
      </c>
      <c r="I175" s="201" t="s">
        <v>71</v>
      </c>
      <c r="J175" s="202"/>
      <c r="K175" s="202"/>
      <c r="L175" s="202"/>
      <c r="M175" s="202"/>
      <c r="N175" s="203"/>
      <c r="O175" s="40"/>
      <c r="P175" s="40"/>
    </row>
    <row r="176" spans="1:16" ht="51" hidden="1">
      <c r="A176" s="24" t="s">
        <v>72</v>
      </c>
      <c r="B176" s="24" t="s">
        <v>73</v>
      </c>
      <c r="C176" s="24" t="s">
        <v>74</v>
      </c>
      <c r="D176" s="24" t="s">
        <v>75</v>
      </c>
      <c r="E176" s="24" t="s">
        <v>70</v>
      </c>
      <c r="F176" s="24" t="s">
        <v>71</v>
      </c>
      <c r="G176" s="24" t="s">
        <v>446</v>
      </c>
      <c r="H176" s="24" t="s">
        <v>447</v>
      </c>
      <c r="I176" s="36" t="s">
        <v>447</v>
      </c>
      <c r="J176" s="36" t="s">
        <v>73</v>
      </c>
      <c r="K176" s="37" t="s">
        <v>510</v>
      </c>
      <c r="L176" s="37" t="s">
        <v>531</v>
      </c>
      <c r="M176" s="38" t="s">
        <v>70</v>
      </c>
      <c r="N176" s="37" t="s">
        <v>446</v>
      </c>
      <c r="O176" s="39"/>
      <c r="P176" s="39"/>
    </row>
    <row r="177" spans="1:16" s="23" customFormat="1" ht="26.25" hidden="1" customHeight="1">
      <c r="A177" s="21" t="s">
        <v>412</v>
      </c>
      <c r="B177" s="21" t="s">
        <v>413</v>
      </c>
      <c r="C177" s="21" t="s">
        <v>414</v>
      </c>
      <c r="D177" s="21" t="s">
        <v>415</v>
      </c>
      <c r="E177" s="21" t="s">
        <v>76</v>
      </c>
      <c r="F177" s="21" t="s">
        <v>77</v>
      </c>
      <c r="G177" s="21" t="s">
        <v>418</v>
      </c>
      <c r="H177" s="21" t="s">
        <v>419</v>
      </c>
      <c r="I177" s="201" t="s">
        <v>77</v>
      </c>
      <c r="J177" s="202"/>
      <c r="K177" s="202"/>
      <c r="L177" s="202"/>
      <c r="M177" s="202"/>
      <c r="N177" s="203"/>
      <c r="O177" s="40"/>
      <c r="P177" s="40"/>
    </row>
    <row r="178" spans="1:16" ht="102" hidden="1">
      <c r="A178" s="24" t="s">
        <v>464</v>
      </c>
      <c r="B178" s="24" t="s">
        <v>465</v>
      </c>
      <c r="C178" s="24" t="s">
        <v>474</v>
      </c>
      <c r="D178" s="24" t="s">
        <v>475</v>
      </c>
      <c r="E178" s="24" t="s">
        <v>76</v>
      </c>
      <c r="F178" s="24" t="s">
        <v>77</v>
      </c>
      <c r="G178" s="24" t="s">
        <v>470</v>
      </c>
      <c r="H178" s="24" t="s">
        <v>471</v>
      </c>
      <c r="I178" s="36" t="s">
        <v>471</v>
      </c>
      <c r="J178" s="36" t="s">
        <v>465</v>
      </c>
      <c r="K178" s="37" t="s">
        <v>458</v>
      </c>
      <c r="L178" s="37" t="s">
        <v>428</v>
      </c>
      <c r="M178" s="38" t="s">
        <v>76</v>
      </c>
      <c r="N178" s="37" t="s">
        <v>470</v>
      </c>
      <c r="O178" s="39"/>
      <c r="P178" s="39"/>
    </row>
    <row r="179" spans="1:16" ht="63.75" hidden="1">
      <c r="A179" s="24" t="s">
        <v>482</v>
      </c>
      <c r="B179" s="24" t="s">
        <v>483</v>
      </c>
      <c r="C179" s="24" t="s">
        <v>525</v>
      </c>
      <c r="D179" s="24" t="s">
        <v>526</v>
      </c>
      <c r="E179" s="24" t="s">
        <v>76</v>
      </c>
      <c r="F179" s="24" t="s">
        <v>77</v>
      </c>
      <c r="G179" s="24" t="s">
        <v>534</v>
      </c>
      <c r="H179" s="24" t="s">
        <v>535</v>
      </c>
      <c r="I179" s="36" t="s">
        <v>535</v>
      </c>
      <c r="J179" s="36" t="s">
        <v>483</v>
      </c>
      <c r="K179" s="37" t="s">
        <v>496</v>
      </c>
      <c r="L179" s="37" t="s">
        <v>458</v>
      </c>
      <c r="M179" s="38" t="s">
        <v>76</v>
      </c>
      <c r="N179" s="37" t="s">
        <v>534</v>
      </c>
      <c r="O179" s="39"/>
      <c r="P179" s="39"/>
    </row>
    <row r="180" spans="1:16" s="23" customFormat="1" ht="15" hidden="1">
      <c r="A180" s="21" t="s">
        <v>412</v>
      </c>
      <c r="B180" s="21" t="s">
        <v>413</v>
      </c>
      <c r="C180" s="21" t="s">
        <v>414</v>
      </c>
      <c r="D180" s="21" t="s">
        <v>415</v>
      </c>
      <c r="E180" s="21" t="s">
        <v>78</v>
      </c>
      <c r="F180" s="21" t="s">
        <v>79</v>
      </c>
      <c r="G180" s="21" t="s">
        <v>418</v>
      </c>
      <c r="H180" s="21" t="s">
        <v>419</v>
      </c>
      <c r="I180" s="201" t="s">
        <v>79</v>
      </c>
      <c r="J180" s="202"/>
      <c r="K180" s="202"/>
      <c r="L180" s="202"/>
      <c r="M180" s="202"/>
      <c r="N180" s="203"/>
      <c r="O180" s="40"/>
      <c r="P180" s="40"/>
    </row>
    <row r="181" spans="1:16" s="23" customFormat="1" ht="242.25" hidden="1">
      <c r="A181" s="21" t="s">
        <v>412</v>
      </c>
      <c r="B181" s="21" t="s">
        <v>413</v>
      </c>
      <c r="C181" s="21" t="s">
        <v>414</v>
      </c>
      <c r="D181" s="21" t="s">
        <v>415</v>
      </c>
      <c r="E181" s="21" t="s">
        <v>80</v>
      </c>
      <c r="F181" s="21" t="s">
        <v>79</v>
      </c>
      <c r="G181" s="21" t="s">
        <v>418</v>
      </c>
      <c r="H181" s="21" t="s">
        <v>419</v>
      </c>
      <c r="I181" s="42" t="s">
        <v>79</v>
      </c>
      <c r="J181" s="42"/>
      <c r="K181" s="43"/>
      <c r="L181" s="43"/>
      <c r="M181" s="44"/>
      <c r="N181" s="43"/>
      <c r="O181" s="40"/>
      <c r="P181" s="40"/>
    </row>
    <row r="182" spans="1:16" ht="63.75" hidden="1">
      <c r="A182" s="24" t="s">
        <v>482</v>
      </c>
      <c r="B182" s="24" t="s">
        <v>483</v>
      </c>
      <c r="C182" s="24" t="s">
        <v>525</v>
      </c>
      <c r="D182" s="24" t="s">
        <v>526</v>
      </c>
      <c r="E182" s="24" t="s">
        <v>80</v>
      </c>
      <c r="F182" s="24" t="s">
        <v>79</v>
      </c>
      <c r="G182" s="24" t="s">
        <v>534</v>
      </c>
      <c r="H182" s="24" t="s">
        <v>535</v>
      </c>
      <c r="I182" s="36" t="s">
        <v>535</v>
      </c>
      <c r="J182" s="36" t="s">
        <v>483</v>
      </c>
      <c r="K182" s="37" t="s">
        <v>496</v>
      </c>
      <c r="L182" s="37" t="s">
        <v>458</v>
      </c>
      <c r="M182" s="38" t="s">
        <v>80</v>
      </c>
      <c r="N182" s="37" t="s">
        <v>534</v>
      </c>
      <c r="O182" s="39"/>
      <c r="P182" s="39"/>
    </row>
    <row r="183" spans="1:16" ht="267.75" hidden="1">
      <c r="A183" s="24" t="s">
        <v>437</v>
      </c>
      <c r="B183" s="24" t="s">
        <v>438</v>
      </c>
      <c r="C183" s="24" t="s">
        <v>506</v>
      </c>
      <c r="D183" s="24" t="s">
        <v>507</v>
      </c>
      <c r="E183" s="24" t="s">
        <v>80</v>
      </c>
      <c r="F183" s="24" t="s">
        <v>79</v>
      </c>
      <c r="G183" s="24" t="s">
        <v>508</v>
      </c>
      <c r="H183" s="24" t="s">
        <v>509</v>
      </c>
      <c r="I183" s="36" t="s">
        <v>509</v>
      </c>
      <c r="J183" s="36" t="s">
        <v>438</v>
      </c>
      <c r="K183" s="37" t="s">
        <v>510</v>
      </c>
      <c r="L183" s="37" t="s">
        <v>511</v>
      </c>
      <c r="M183" s="38" t="s">
        <v>80</v>
      </c>
      <c r="N183" s="37" t="s">
        <v>508</v>
      </c>
      <c r="O183" s="39"/>
      <c r="P183" s="39"/>
    </row>
    <row r="184" spans="1:16" ht="114.75" hidden="1">
      <c r="A184" s="24" t="s">
        <v>437</v>
      </c>
      <c r="B184" s="24" t="s">
        <v>438</v>
      </c>
      <c r="C184" s="24" t="s">
        <v>506</v>
      </c>
      <c r="D184" s="24" t="s">
        <v>507</v>
      </c>
      <c r="E184" s="24" t="s">
        <v>80</v>
      </c>
      <c r="F184" s="24" t="s">
        <v>79</v>
      </c>
      <c r="G184" s="24" t="s">
        <v>441</v>
      </c>
      <c r="H184" s="24" t="s">
        <v>442</v>
      </c>
      <c r="I184" s="36" t="s">
        <v>442</v>
      </c>
      <c r="J184" s="36" t="s">
        <v>438</v>
      </c>
      <c r="K184" s="37" t="s">
        <v>510</v>
      </c>
      <c r="L184" s="37" t="s">
        <v>511</v>
      </c>
      <c r="M184" s="38" t="s">
        <v>80</v>
      </c>
      <c r="N184" s="37" t="s">
        <v>441</v>
      </c>
      <c r="O184" s="39"/>
      <c r="P184" s="39"/>
    </row>
    <row r="185" spans="1:16" ht="51" hidden="1">
      <c r="A185" s="24" t="s">
        <v>437</v>
      </c>
      <c r="B185" s="24" t="s">
        <v>438</v>
      </c>
      <c r="C185" s="24" t="s">
        <v>431</v>
      </c>
      <c r="D185" s="24" t="s">
        <v>432</v>
      </c>
      <c r="E185" s="24" t="s">
        <v>80</v>
      </c>
      <c r="F185" s="24" t="s">
        <v>79</v>
      </c>
      <c r="G185" s="24" t="s">
        <v>433</v>
      </c>
      <c r="H185" s="24" t="s">
        <v>434</v>
      </c>
      <c r="I185" s="36" t="s">
        <v>434</v>
      </c>
      <c r="J185" s="36" t="s">
        <v>438</v>
      </c>
      <c r="K185" s="37" t="s">
        <v>435</v>
      </c>
      <c r="L185" s="37" t="s">
        <v>436</v>
      </c>
      <c r="M185" s="38" t="s">
        <v>80</v>
      </c>
      <c r="N185" s="37" t="s">
        <v>433</v>
      </c>
      <c r="O185" s="39"/>
      <c r="P185" s="39"/>
    </row>
    <row r="186" spans="1:16" ht="114.75" hidden="1">
      <c r="A186" s="24" t="s">
        <v>497</v>
      </c>
      <c r="B186" s="24" t="s">
        <v>498</v>
      </c>
      <c r="C186" s="24" t="s">
        <v>506</v>
      </c>
      <c r="D186" s="24" t="s">
        <v>507</v>
      </c>
      <c r="E186" s="24" t="s">
        <v>80</v>
      </c>
      <c r="F186" s="24" t="s">
        <v>79</v>
      </c>
      <c r="G186" s="24" t="s">
        <v>441</v>
      </c>
      <c r="H186" s="24" t="s">
        <v>442</v>
      </c>
      <c r="I186" s="36" t="s">
        <v>442</v>
      </c>
      <c r="J186" s="36" t="s">
        <v>498</v>
      </c>
      <c r="K186" s="37" t="s">
        <v>510</v>
      </c>
      <c r="L186" s="37" t="s">
        <v>511</v>
      </c>
      <c r="M186" s="38" t="s">
        <v>80</v>
      </c>
      <c r="N186" s="37" t="s">
        <v>441</v>
      </c>
      <c r="O186" s="39"/>
      <c r="P186" s="39"/>
    </row>
    <row r="187" spans="1:16" s="47" customFormat="1" ht="15" hidden="1">
      <c r="A187" s="45" t="s">
        <v>412</v>
      </c>
      <c r="B187" s="45" t="s">
        <v>413</v>
      </c>
      <c r="C187" s="45" t="s">
        <v>414</v>
      </c>
      <c r="D187" s="45" t="s">
        <v>415</v>
      </c>
      <c r="E187" s="45" t="s">
        <v>81</v>
      </c>
      <c r="F187" s="45" t="s">
        <v>136</v>
      </c>
      <c r="G187" s="45" t="s">
        <v>418</v>
      </c>
      <c r="H187" s="45" t="s">
        <v>419</v>
      </c>
      <c r="I187" s="204" t="s">
        <v>136</v>
      </c>
      <c r="J187" s="205"/>
      <c r="K187" s="205"/>
      <c r="L187" s="205"/>
      <c r="M187" s="205"/>
      <c r="N187" s="206"/>
      <c r="O187" s="46"/>
      <c r="P187" s="46"/>
    </row>
    <row r="188" spans="1:16" ht="267.75" hidden="1">
      <c r="A188" s="24" t="s">
        <v>437</v>
      </c>
      <c r="B188" s="24" t="s">
        <v>438</v>
      </c>
      <c r="C188" s="24" t="s">
        <v>506</v>
      </c>
      <c r="D188" s="24" t="s">
        <v>507</v>
      </c>
      <c r="E188" s="24" t="s">
        <v>81</v>
      </c>
      <c r="F188" s="24" t="s">
        <v>136</v>
      </c>
      <c r="G188" s="24" t="s">
        <v>508</v>
      </c>
      <c r="H188" s="24" t="s">
        <v>509</v>
      </c>
      <c r="I188" s="36" t="s">
        <v>509</v>
      </c>
      <c r="J188" s="36" t="s">
        <v>438</v>
      </c>
      <c r="K188" s="37" t="s">
        <v>510</v>
      </c>
      <c r="L188" s="37" t="s">
        <v>511</v>
      </c>
      <c r="M188" s="38" t="s">
        <v>81</v>
      </c>
      <c r="N188" s="37" t="s">
        <v>508</v>
      </c>
      <c r="O188" s="39"/>
      <c r="P188" s="39"/>
    </row>
    <row r="189" spans="1:16" ht="267.75" hidden="1">
      <c r="A189" s="24" t="s">
        <v>515</v>
      </c>
      <c r="B189" s="24" t="s">
        <v>516</v>
      </c>
      <c r="C189" s="24" t="s">
        <v>506</v>
      </c>
      <c r="D189" s="24" t="s">
        <v>507</v>
      </c>
      <c r="E189" s="24" t="s">
        <v>81</v>
      </c>
      <c r="F189" s="24" t="s">
        <v>136</v>
      </c>
      <c r="G189" s="24" t="s">
        <v>508</v>
      </c>
      <c r="H189" s="24" t="s">
        <v>509</v>
      </c>
      <c r="I189" s="36" t="s">
        <v>509</v>
      </c>
      <c r="J189" s="36" t="s">
        <v>516</v>
      </c>
      <c r="K189" s="37" t="s">
        <v>510</v>
      </c>
      <c r="L189" s="37" t="s">
        <v>511</v>
      </c>
      <c r="M189" s="38" t="s">
        <v>81</v>
      </c>
      <c r="N189" s="37" t="s">
        <v>508</v>
      </c>
      <c r="O189" s="39"/>
      <c r="P189" s="39"/>
    </row>
    <row r="190" spans="1:16" ht="114.75" hidden="1">
      <c r="A190" s="24" t="s">
        <v>515</v>
      </c>
      <c r="B190" s="24" t="s">
        <v>516</v>
      </c>
      <c r="C190" s="24" t="s">
        <v>506</v>
      </c>
      <c r="D190" s="24" t="s">
        <v>507</v>
      </c>
      <c r="E190" s="24" t="s">
        <v>81</v>
      </c>
      <c r="F190" s="24" t="s">
        <v>136</v>
      </c>
      <c r="G190" s="24" t="s">
        <v>441</v>
      </c>
      <c r="H190" s="24" t="s">
        <v>442</v>
      </c>
      <c r="I190" s="36" t="s">
        <v>442</v>
      </c>
      <c r="J190" s="36" t="s">
        <v>516</v>
      </c>
      <c r="K190" s="37" t="s">
        <v>510</v>
      </c>
      <c r="L190" s="37" t="s">
        <v>511</v>
      </c>
      <c r="M190" s="38" t="s">
        <v>81</v>
      </c>
      <c r="N190" s="37" t="s">
        <v>441</v>
      </c>
      <c r="O190" s="39"/>
      <c r="P190" s="39"/>
    </row>
    <row r="191" spans="1:16" ht="51" hidden="1">
      <c r="A191" s="24" t="s">
        <v>515</v>
      </c>
      <c r="B191" s="24" t="s">
        <v>516</v>
      </c>
      <c r="C191" s="24" t="s">
        <v>137</v>
      </c>
      <c r="D191" s="24" t="s">
        <v>138</v>
      </c>
      <c r="E191" s="24" t="s">
        <v>81</v>
      </c>
      <c r="F191" s="24" t="s">
        <v>136</v>
      </c>
      <c r="G191" s="24" t="s">
        <v>139</v>
      </c>
      <c r="H191" s="24" t="s">
        <v>140</v>
      </c>
      <c r="I191" s="36" t="s">
        <v>140</v>
      </c>
      <c r="J191" s="36" t="s">
        <v>516</v>
      </c>
      <c r="K191" s="37" t="s">
        <v>531</v>
      </c>
      <c r="L191" s="37" t="s">
        <v>457</v>
      </c>
      <c r="M191" s="38" t="s">
        <v>81</v>
      </c>
      <c r="N191" s="37" t="s">
        <v>139</v>
      </c>
      <c r="O191" s="39"/>
      <c r="P191" s="39"/>
    </row>
    <row r="192" spans="1:16" s="23" customFormat="1" ht="27" hidden="1" customHeight="1">
      <c r="A192" s="21" t="s">
        <v>412</v>
      </c>
      <c r="B192" s="21" t="s">
        <v>413</v>
      </c>
      <c r="C192" s="21" t="s">
        <v>414</v>
      </c>
      <c r="D192" s="21" t="s">
        <v>415</v>
      </c>
      <c r="E192" s="21" t="s">
        <v>141</v>
      </c>
      <c r="F192" s="21" t="s">
        <v>142</v>
      </c>
      <c r="G192" s="21" t="s">
        <v>418</v>
      </c>
      <c r="H192" s="21" t="s">
        <v>419</v>
      </c>
      <c r="I192" s="201" t="s">
        <v>142</v>
      </c>
      <c r="J192" s="202"/>
      <c r="K192" s="202"/>
      <c r="L192" s="202"/>
      <c r="M192" s="202"/>
      <c r="N192" s="203"/>
      <c r="O192" s="40"/>
      <c r="P192" s="40"/>
    </row>
    <row r="193" spans="1:16" ht="102" hidden="1">
      <c r="A193" s="24" t="s">
        <v>420</v>
      </c>
      <c r="B193" s="24" t="s">
        <v>421</v>
      </c>
      <c r="C193" s="24" t="s">
        <v>137</v>
      </c>
      <c r="D193" s="24" t="s">
        <v>138</v>
      </c>
      <c r="E193" s="24" t="s">
        <v>141</v>
      </c>
      <c r="F193" s="24" t="s">
        <v>142</v>
      </c>
      <c r="G193" s="24" t="s">
        <v>143</v>
      </c>
      <c r="H193" s="24" t="s">
        <v>144</v>
      </c>
      <c r="I193" s="36" t="s">
        <v>144</v>
      </c>
      <c r="J193" s="36" t="s">
        <v>421</v>
      </c>
      <c r="K193" s="37" t="s">
        <v>531</v>
      </c>
      <c r="L193" s="37" t="s">
        <v>457</v>
      </c>
      <c r="M193" s="38" t="s">
        <v>141</v>
      </c>
      <c r="N193" s="37" t="s">
        <v>143</v>
      </c>
      <c r="O193" s="39"/>
      <c r="P193" s="39"/>
    </row>
    <row r="194" spans="1:16" ht="102" hidden="1">
      <c r="A194" s="24" t="s">
        <v>488</v>
      </c>
      <c r="B194" s="24" t="s">
        <v>489</v>
      </c>
      <c r="C194" s="24" t="s">
        <v>137</v>
      </c>
      <c r="D194" s="24" t="s">
        <v>138</v>
      </c>
      <c r="E194" s="24" t="s">
        <v>141</v>
      </c>
      <c r="F194" s="24" t="s">
        <v>142</v>
      </c>
      <c r="G194" s="24" t="s">
        <v>143</v>
      </c>
      <c r="H194" s="24" t="s">
        <v>144</v>
      </c>
      <c r="I194" s="36" t="s">
        <v>144</v>
      </c>
      <c r="J194" s="36" t="s">
        <v>489</v>
      </c>
      <c r="K194" s="37" t="s">
        <v>531</v>
      </c>
      <c r="L194" s="37" t="s">
        <v>457</v>
      </c>
      <c r="M194" s="38" t="s">
        <v>141</v>
      </c>
      <c r="N194" s="37" t="s">
        <v>143</v>
      </c>
      <c r="O194" s="39"/>
      <c r="P194" s="39"/>
    </row>
    <row r="195" spans="1:16" ht="102" hidden="1">
      <c r="A195" s="24" t="s">
        <v>497</v>
      </c>
      <c r="B195" s="24" t="s">
        <v>498</v>
      </c>
      <c r="C195" s="24" t="s">
        <v>137</v>
      </c>
      <c r="D195" s="24" t="s">
        <v>138</v>
      </c>
      <c r="E195" s="24" t="s">
        <v>141</v>
      </c>
      <c r="F195" s="24" t="s">
        <v>142</v>
      </c>
      <c r="G195" s="24" t="s">
        <v>143</v>
      </c>
      <c r="H195" s="24" t="s">
        <v>144</v>
      </c>
      <c r="I195" s="36" t="s">
        <v>144</v>
      </c>
      <c r="J195" s="36" t="s">
        <v>498</v>
      </c>
      <c r="K195" s="37" t="s">
        <v>531</v>
      </c>
      <c r="L195" s="37" t="s">
        <v>457</v>
      </c>
      <c r="M195" s="38" t="s">
        <v>141</v>
      </c>
      <c r="N195" s="37" t="s">
        <v>143</v>
      </c>
      <c r="O195" s="39"/>
      <c r="P195" s="39"/>
    </row>
    <row r="196" spans="1:16" ht="102" hidden="1">
      <c r="A196" s="24" t="s">
        <v>538</v>
      </c>
      <c r="B196" s="24" t="s">
        <v>539</v>
      </c>
      <c r="C196" s="24" t="s">
        <v>137</v>
      </c>
      <c r="D196" s="24" t="s">
        <v>138</v>
      </c>
      <c r="E196" s="24" t="s">
        <v>141</v>
      </c>
      <c r="F196" s="24" t="s">
        <v>142</v>
      </c>
      <c r="G196" s="24" t="s">
        <v>143</v>
      </c>
      <c r="H196" s="24" t="s">
        <v>144</v>
      </c>
      <c r="I196" s="36" t="s">
        <v>144</v>
      </c>
      <c r="J196" s="36" t="s">
        <v>539</v>
      </c>
      <c r="K196" s="37" t="s">
        <v>531</v>
      </c>
      <c r="L196" s="37" t="s">
        <v>457</v>
      </c>
      <c r="M196" s="38" t="s">
        <v>141</v>
      </c>
      <c r="N196" s="37" t="s">
        <v>143</v>
      </c>
      <c r="O196" s="39"/>
      <c r="P196" s="39"/>
    </row>
    <row r="197" spans="1:16" s="23" customFormat="1" ht="15" hidden="1">
      <c r="A197" s="21" t="s">
        <v>412</v>
      </c>
      <c r="B197" s="21" t="s">
        <v>413</v>
      </c>
      <c r="C197" s="21" t="s">
        <v>414</v>
      </c>
      <c r="D197" s="21" t="s">
        <v>415</v>
      </c>
      <c r="E197" s="21" t="s">
        <v>145</v>
      </c>
      <c r="F197" s="21" t="s">
        <v>146</v>
      </c>
      <c r="G197" s="21" t="s">
        <v>418</v>
      </c>
      <c r="H197" s="21" t="s">
        <v>419</v>
      </c>
      <c r="I197" s="201" t="s">
        <v>146</v>
      </c>
      <c r="J197" s="202"/>
      <c r="K197" s="202"/>
      <c r="L197" s="202"/>
      <c r="M197" s="202"/>
      <c r="N197" s="203"/>
      <c r="O197" s="40"/>
      <c r="P197" s="40"/>
    </row>
    <row r="198" spans="1:16" ht="216.75" hidden="1">
      <c r="A198" s="24" t="s">
        <v>548</v>
      </c>
      <c r="B198" s="24" t="s">
        <v>549</v>
      </c>
      <c r="C198" s="24" t="s">
        <v>550</v>
      </c>
      <c r="D198" s="24" t="s">
        <v>551</v>
      </c>
      <c r="E198" s="24" t="s">
        <v>145</v>
      </c>
      <c r="F198" s="24" t="s">
        <v>146</v>
      </c>
      <c r="G198" s="24" t="s">
        <v>455</v>
      </c>
      <c r="H198" s="24" t="s">
        <v>456</v>
      </c>
      <c r="I198" s="36" t="s">
        <v>456</v>
      </c>
      <c r="J198" s="36" t="s">
        <v>549</v>
      </c>
      <c r="K198" s="37" t="s">
        <v>457</v>
      </c>
      <c r="L198" s="37" t="s">
        <v>436</v>
      </c>
      <c r="M198" s="38" t="s">
        <v>145</v>
      </c>
      <c r="N198" s="37" t="s">
        <v>455</v>
      </c>
      <c r="O198" s="39"/>
      <c r="P198" s="39"/>
    </row>
    <row r="199" spans="1:16" ht="102" hidden="1">
      <c r="A199" s="24" t="s">
        <v>19</v>
      </c>
      <c r="B199" s="24" t="s">
        <v>20</v>
      </c>
      <c r="C199" s="24" t="s">
        <v>21</v>
      </c>
      <c r="D199" s="24" t="s">
        <v>22</v>
      </c>
      <c r="E199" s="24" t="s">
        <v>145</v>
      </c>
      <c r="F199" s="24" t="s">
        <v>146</v>
      </c>
      <c r="G199" s="24" t="s">
        <v>470</v>
      </c>
      <c r="H199" s="24" t="s">
        <v>471</v>
      </c>
      <c r="I199" s="36" t="s">
        <v>471</v>
      </c>
      <c r="J199" s="36" t="s">
        <v>20</v>
      </c>
      <c r="K199" s="37" t="s">
        <v>510</v>
      </c>
      <c r="L199" s="37" t="s">
        <v>458</v>
      </c>
      <c r="M199" s="38" t="s">
        <v>145</v>
      </c>
      <c r="N199" s="37" t="s">
        <v>470</v>
      </c>
      <c r="O199" s="39"/>
      <c r="P199" s="39"/>
    </row>
    <row r="200" spans="1:16" s="23" customFormat="1" ht="27.75" hidden="1" customHeight="1">
      <c r="A200" s="21" t="s">
        <v>412</v>
      </c>
      <c r="B200" s="21" t="s">
        <v>413</v>
      </c>
      <c r="C200" s="21" t="s">
        <v>414</v>
      </c>
      <c r="D200" s="21" t="s">
        <v>415</v>
      </c>
      <c r="E200" s="21" t="s">
        <v>147</v>
      </c>
      <c r="F200" s="21" t="s">
        <v>148</v>
      </c>
      <c r="G200" s="21" t="s">
        <v>418</v>
      </c>
      <c r="H200" s="21" t="s">
        <v>419</v>
      </c>
      <c r="I200" s="201" t="s">
        <v>148</v>
      </c>
      <c r="J200" s="202"/>
      <c r="K200" s="202"/>
      <c r="L200" s="202"/>
      <c r="M200" s="202"/>
      <c r="N200" s="203"/>
      <c r="O200" s="40"/>
      <c r="P200" s="40"/>
    </row>
    <row r="201" spans="1:16" ht="267.75" hidden="1">
      <c r="A201" s="24" t="s">
        <v>577</v>
      </c>
      <c r="B201" s="24" t="s">
        <v>578</v>
      </c>
      <c r="C201" s="24" t="s">
        <v>506</v>
      </c>
      <c r="D201" s="24" t="s">
        <v>507</v>
      </c>
      <c r="E201" s="24" t="s">
        <v>147</v>
      </c>
      <c r="F201" s="24" t="s">
        <v>148</v>
      </c>
      <c r="G201" s="24" t="s">
        <v>508</v>
      </c>
      <c r="H201" s="24" t="s">
        <v>509</v>
      </c>
      <c r="I201" s="36" t="s">
        <v>509</v>
      </c>
      <c r="J201" s="36" t="s">
        <v>578</v>
      </c>
      <c r="K201" s="37" t="s">
        <v>510</v>
      </c>
      <c r="L201" s="37" t="s">
        <v>511</v>
      </c>
      <c r="M201" s="38" t="s">
        <v>147</v>
      </c>
      <c r="N201" s="37" t="s">
        <v>508</v>
      </c>
      <c r="O201" s="39"/>
      <c r="P201" s="39"/>
    </row>
    <row r="202" spans="1:16" ht="51" hidden="1">
      <c r="A202" s="24" t="s">
        <v>577</v>
      </c>
      <c r="B202" s="24" t="s">
        <v>578</v>
      </c>
      <c r="C202" s="24" t="s">
        <v>431</v>
      </c>
      <c r="D202" s="24" t="s">
        <v>432</v>
      </c>
      <c r="E202" s="24" t="s">
        <v>147</v>
      </c>
      <c r="F202" s="24" t="s">
        <v>148</v>
      </c>
      <c r="G202" s="24" t="s">
        <v>433</v>
      </c>
      <c r="H202" s="24" t="s">
        <v>434</v>
      </c>
      <c r="I202" s="36" t="s">
        <v>434</v>
      </c>
      <c r="J202" s="36" t="s">
        <v>578</v>
      </c>
      <c r="K202" s="37" t="s">
        <v>435</v>
      </c>
      <c r="L202" s="37" t="s">
        <v>436</v>
      </c>
      <c r="M202" s="38" t="s">
        <v>147</v>
      </c>
      <c r="N202" s="37" t="s">
        <v>433</v>
      </c>
      <c r="O202" s="39"/>
      <c r="P202" s="39"/>
    </row>
    <row r="203" spans="1:16" ht="114.75" hidden="1">
      <c r="A203" s="24" t="s">
        <v>19</v>
      </c>
      <c r="B203" s="24" t="s">
        <v>20</v>
      </c>
      <c r="C203" s="24" t="s">
        <v>149</v>
      </c>
      <c r="D203" s="24" t="s">
        <v>150</v>
      </c>
      <c r="E203" s="24" t="s">
        <v>147</v>
      </c>
      <c r="F203" s="24" t="s">
        <v>148</v>
      </c>
      <c r="G203" s="24" t="s">
        <v>441</v>
      </c>
      <c r="H203" s="24" t="s">
        <v>442</v>
      </c>
      <c r="I203" s="36" t="s">
        <v>442</v>
      </c>
      <c r="J203" s="36" t="s">
        <v>20</v>
      </c>
      <c r="K203" s="37" t="s">
        <v>510</v>
      </c>
      <c r="L203" s="37" t="s">
        <v>448</v>
      </c>
      <c r="M203" s="38" t="s">
        <v>147</v>
      </c>
      <c r="N203" s="37" t="s">
        <v>441</v>
      </c>
      <c r="O203" s="39"/>
      <c r="P203" s="39"/>
    </row>
    <row r="204" spans="1:16" ht="114.75" hidden="1">
      <c r="A204" s="24" t="s">
        <v>556</v>
      </c>
      <c r="B204" s="24" t="s">
        <v>557</v>
      </c>
      <c r="C204" s="24" t="s">
        <v>506</v>
      </c>
      <c r="D204" s="24" t="s">
        <v>507</v>
      </c>
      <c r="E204" s="24" t="s">
        <v>147</v>
      </c>
      <c r="F204" s="24" t="s">
        <v>148</v>
      </c>
      <c r="G204" s="24" t="s">
        <v>441</v>
      </c>
      <c r="H204" s="24" t="s">
        <v>442</v>
      </c>
      <c r="I204" s="36" t="s">
        <v>442</v>
      </c>
      <c r="J204" s="36" t="s">
        <v>557</v>
      </c>
      <c r="K204" s="37" t="s">
        <v>510</v>
      </c>
      <c r="L204" s="37" t="s">
        <v>511</v>
      </c>
      <c r="M204" s="38" t="s">
        <v>147</v>
      </c>
      <c r="N204" s="37" t="s">
        <v>441</v>
      </c>
      <c r="O204" s="39"/>
      <c r="P204" s="39"/>
    </row>
    <row r="205" spans="1:16" ht="114.75" hidden="1">
      <c r="A205" s="24" t="s">
        <v>437</v>
      </c>
      <c r="B205" s="24" t="s">
        <v>438</v>
      </c>
      <c r="C205" s="24" t="s">
        <v>439</v>
      </c>
      <c r="D205" s="24" t="s">
        <v>440</v>
      </c>
      <c r="E205" s="24" t="s">
        <v>147</v>
      </c>
      <c r="F205" s="24" t="s">
        <v>148</v>
      </c>
      <c r="G205" s="24" t="s">
        <v>441</v>
      </c>
      <c r="H205" s="24" t="s">
        <v>442</v>
      </c>
      <c r="I205" s="36" t="s">
        <v>442</v>
      </c>
      <c r="J205" s="36" t="s">
        <v>438</v>
      </c>
      <c r="K205" s="37" t="s">
        <v>428</v>
      </c>
      <c r="L205" s="37" t="s">
        <v>443</v>
      </c>
      <c r="M205" s="38" t="s">
        <v>147</v>
      </c>
      <c r="N205" s="37" t="s">
        <v>441</v>
      </c>
      <c r="O205" s="39"/>
      <c r="P205" s="39"/>
    </row>
    <row r="206" spans="1:16" ht="114.75" hidden="1">
      <c r="A206" s="24" t="s">
        <v>444</v>
      </c>
      <c r="B206" s="24" t="s">
        <v>445</v>
      </c>
      <c r="C206" s="24" t="s">
        <v>439</v>
      </c>
      <c r="D206" s="24" t="s">
        <v>440</v>
      </c>
      <c r="E206" s="24" t="s">
        <v>147</v>
      </c>
      <c r="F206" s="24" t="s">
        <v>148</v>
      </c>
      <c r="G206" s="24" t="s">
        <v>441</v>
      </c>
      <c r="H206" s="24" t="s">
        <v>442</v>
      </c>
      <c r="I206" s="36" t="s">
        <v>442</v>
      </c>
      <c r="J206" s="36" t="s">
        <v>445</v>
      </c>
      <c r="K206" s="37" t="s">
        <v>428</v>
      </c>
      <c r="L206" s="37" t="s">
        <v>443</v>
      </c>
      <c r="M206" s="38" t="s">
        <v>147</v>
      </c>
      <c r="N206" s="37" t="s">
        <v>441</v>
      </c>
      <c r="O206" s="39"/>
      <c r="P206" s="39"/>
    </row>
    <row r="207" spans="1:16" ht="114.75" hidden="1">
      <c r="A207" s="24" t="s">
        <v>72</v>
      </c>
      <c r="B207" s="24" t="s">
        <v>73</v>
      </c>
      <c r="C207" s="24" t="s">
        <v>506</v>
      </c>
      <c r="D207" s="24" t="s">
        <v>507</v>
      </c>
      <c r="E207" s="24" t="s">
        <v>147</v>
      </c>
      <c r="F207" s="24" t="s">
        <v>148</v>
      </c>
      <c r="G207" s="24" t="s">
        <v>441</v>
      </c>
      <c r="H207" s="24" t="s">
        <v>442</v>
      </c>
      <c r="I207" s="36" t="s">
        <v>442</v>
      </c>
      <c r="J207" s="36" t="s">
        <v>73</v>
      </c>
      <c r="K207" s="37" t="s">
        <v>510</v>
      </c>
      <c r="L207" s="37" t="s">
        <v>511</v>
      </c>
      <c r="M207" s="38" t="s">
        <v>147</v>
      </c>
      <c r="N207" s="37" t="s">
        <v>441</v>
      </c>
      <c r="O207" s="39"/>
      <c r="P207" s="39"/>
    </row>
    <row r="208" spans="1:16" s="23" customFormat="1" ht="15" hidden="1">
      <c r="A208" s="21" t="s">
        <v>412</v>
      </c>
      <c r="B208" s="21" t="s">
        <v>413</v>
      </c>
      <c r="C208" s="21" t="s">
        <v>414</v>
      </c>
      <c r="D208" s="21" t="s">
        <v>415</v>
      </c>
      <c r="E208" s="21" t="s">
        <v>151</v>
      </c>
      <c r="F208" s="21" t="s">
        <v>152</v>
      </c>
      <c r="G208" s="21" t="s">
        <v>418</v>
      </c>
      <c r="H208" s="21" t="s">
        <v>419</v>
      </c>
      <c r="I208" s="201" t="s">
        <v>152</v>
      </c>
      <c r="J208" s="202"/>
      <c r="K208" s="202"/>
      <c r="L208" s="202"/>
      <c r="M208" s="202"/>
      <c r="N208" s="203"/>
      <c r="O208" s="40"/>
      <c r="P208" s="40"/>
    </row>
    <row r="209" spans="1:16" s="23" customFormat="1" ht="255" hidden="1">
      <c r="A209" s="21" t="s">
        <v>412</v>
      </c>
      <c r="B209" s="21" t="s">
        <v>413</v>
      </c>
      <c r="C209" s="21" t="s">
        <v>414</v>
      </c>
      <c r="D209" s="21" t="s">
        <v>415</v>
      </c>
      <c r="E209" s="21" t="s">
        <v>153</v>
      </c>
      <c r="F209" s="21" t="s">
        <v>152</v>
      </c>
      <c r="G209" s="21" t="s">
        <v>418</v>
      </c>
      <c r="H209" s="21" t="s">
        <v>419</v>
      </c>
      <c r="I209" s="42" t="s">
        <v>152</v>
      </c>
      <c r="J209" s="42"/>
      <c r="K209" s="43"/>
      <c r="L209" s="43"/>
      <c r="M209" s="44"/>
      <c r="N209" s="43"/>
      <c r="O209" s="40"/>
      <c r="P209" s="40"/>
    </row>
    <row r="210" spans="1:16" ht="127.5" hidden="1">
      <c r="A210" s="24" t="s">
        <v>154</v>
      </c>
      <c r="B210" s="24" t="s">
        <v>155</v>
      </c>
      <c r="C210" s="24" t="s">
        <v>156</v>
      </c>
      <c r="D210" s="24" t="s">
        <v>157</v>
      </c>
      <c r="E210" s="24" t="s">
        <v>153</v>
      </c>
      <c r="F210" s="24" t="s">
        <v>152</v>
      </c>
      <c r="G210" s="24" t="s">
        <v>158</v>
      </c>
      <c r="H210" s="24" t="s">
        <v>159</v>
      </c>
      <c r="I210" s="36" t="s">
        <v>159</v>
      </c>
      <c r="J210" s="36" t="s">
        <v>155</v>
      </c>
      <c r="K210" s="37" t="s">
        <v>510</v>
      </c>
      <c r="L210" s="37" t="s">
        <v>427</v>
      </c>
      <c r="M210" s="38" t="s">
        <v>153</v>
      </c>
      <c r="N210" s="37" t="s">
        <v>158</v>
      </c>
      <c r="O210" s="39"/>
      <c r="P210" s="39"/>
    </row>
    <row r="211" spans="1:16" ht="267.75" hidden="1">
      <c r="A211" s="24" t="s">
        <v>515</v>
      </c>
      <c r="B211" s="24" t="s">
        <v>516</v>
      </c>
      <c r="C211" s="24" t="s">
        <v>156</v>
      </c>
      <c r="D211" s="24" t="s">
        <v>157</v>
      </c>
      <c r="E211" s="24" t="s">
        <v>153</v>
      </c>
      <c r="F211" s="24" t="s">
        <v>152</v>
      </c>
      <c r="G211" s="24" t="s">
        <v>508</v>
      </c>
      <c r="H211" s="24" t="s">
        <v>509</v>
      </c>
      <c r="I211" s="36" t="s">
        <v>509</v>
      </c>
      <c r="J211" s="36" t="s">
        <v>516</v>
      </c>
      <c r="K211" s="37" t="s">
        <v>510</v>
      </c>
      <c r="L211" s="37" t="s">
        <v>427</v>
      </c>
      <c r="M211" s="38" t="s">
        <v>153</v>
      </c>
      <c r="N211" s="37" t="s">
        <v>508</v>
      </c>
      <c r="O211" s="39"/>
      <c r="P211" s="39"/>
    </row>
    <row r="212" spans="1:16" ht="114.75" hidden="1">
      <c r="A212" s="24" t="s">
        <v>515</v>
      </c>
      <c r="B212" s="24" t="s">
        <v>516</v>
      </c>
      <c r="C212" s="24" t="s">
        <v>156</v>
      </c>
      <c r="D212" s="24" t="s">
        <v>157</v>
      </c>
      <c r="E212" s="24" t="s">
        <v>153</v>
      </c>
      <c r="F212" s="24" t="s">
        <v>152</v>
      </c>
      <c r="G212" s="24" t="s">
        <v>441</v>
      </c>
      <c r="H212" s="24" t="s">
        <v>442</v>
      </c>
      <c r="I212" s="36" t="s">
        <v>442</v>
      </c>
      <c r="J212" s="36" t="s">
        <v>516</v>
      </c>
      <c r="K212" s="37" t="s">
        <v>510</v>
      </c>
      <c r="L212" s="37" t="s">
        <v>427</v>
      </c>
      <c r="M212" s="38" t="s">
        <v>153</v>
      </c>
      <c r="N212" s="37" t="s">
        <v>441</v>
      </c>
      <c r="O212" s="39"/>
      <c r="P212" s="39"/>
    </row>
    <row r="213" spans="1:16" ht="127.5" hidden="1">
      <c r="A213" s="24" t="s">
        <v>515</v>
      </c>
      <c r="B213" s="24" t="s">
        <v>516</v>
      </c>
      <c r="C213" s="24" t="s">
        <v>156</v>
      </c>
      <c r="D213" s="24" t="s">
        <v>157</v>
      </c>
      <c r="E213" s="24" t="s">
        <v>153</v>
      </c>
      <c r="F213" s="24" t="s">
        <v>152</v>
      </c>
      <c r="G213" s="24" t="s">
        <v>158</v>
      </c>
      <c r="H213" s="24" t="s">
        <v>159</v>
      </c>
      <c r="I213" s="36" t="s">
        <v>159</v>
      </c>
      <c r="J213" s="36" t="s">
        <v>516</v>
      </c>
      <c r="K213" s="37" t="s">
        <v>510</v>
      </c>
      <c r="L213" s="37" t="s">
        <v>427</v>
      </c>
      <c r="M213" s="38" t="s">
        <v>153</v>
      </c>
      <c r="N213" s="37" t="s">
        <v>158</v>
      </c>
      <c r="O213" s="39"/>
      <c r="P213" s="39"/>
    </row>
    <row r="214" spans="1:16" ht="38.25" hidden="1">
      <c r="A214" s="24" t="s">
        <v>515</v>
      </c>
      <c r="B214" s="24" t="s">
        <v>516</v>
      </c>
      <c r="C214" s="24" t="s">
        <v>160</v>
      </c>
      <c r="D214" s="24" t="s">
        <v>161</v>
      </c>
      <c r="E214" s="24" t="s">
        <v>153</v>
      </c>
      <c r="F214" s="24" t="s">
        <v>152</v>
      </c>
      <c r="G214" s="24" t="s">
        <v>162</v>
      </c>
      <c r="H214" s="24" t="s">
        <v>163</v>
      </c>
      <c r="I214" s="36" t="s">
        <v>163</v>
      </c>
      <c r="J214" s="36" t="s">
        <v>516</v>
      </c>
      <c r="K214" s="37" t="s">
        <v>435</v>
      </c>
      <c r="L214" s="37" t="s">
        <v>457</v>
      </c>
      <c r="M214" s="38" t="s">
        <v>153</v>
      </c>
      <c r="N214" s="37" t="s">
        <v>162</v>
      </c>
      <c r="O214" s="39"/>
      <c r="P214" s="39"/>
    </row>
    <row r="215" spans="1:16" s="47" customFormat="1" ht="39.75" hidden="1" customHeight="1">
      <c r="A215" s="45" t="s">
        <v>412</v>
      </c>
      <c r="B215" s="45" t="s">
        <v>413</v>
      </c>
      <c r="C215" s="45" t="s">
        <v>414</v>
      </c>
      <c r="D215" s="45" t="s">
        <v>415</v>
      </c>
      <c r="E215" s="45" t="s">
        <v>164</v>
      </c>
      <c r="F215" s="45" t="s">
        <v>165</v>
      </c>
      <c r="G215" s="45" t="s">
        <v>418</v>
      </c>
      <c r="H215" s="45" t="s">
        <v>419</v>
      </c>
      <c r="I215" s="204" t="s">
        <v>165</v>
      </c>
      <c r="J215" s="215"/>
      <c r="K215" s="215"/>
      <c r="L215" s="215"/>
      <c r="M215" s="215"/>
      <c r="N215" s="216"/>
      <c r="O215" s="46"/>
      <c r="P215" s="46"/>
    </row>
    <row r="216" spans="1:16" ht="38.25" hidden="1">
      <c r="A216" s="24" t="s">
        <v>515</v>
      </c>
      <c r="B216" s="24" t="s">
        <v>516</v>
      </c>
      <c r="C216" s="24" t="s">
        <v>160</v>
      </c>
      <c r="D216" s="24" t="s">
        <v>161</v>
      </c>
      <c r="E216" s="24" t="s">
        <v>164</v>
      </c>
      <c r="F216" s="24" t="s">
        <v>165</v>
      </c>
      <c r="G216" s="24" t="s">
        <v>162</v>
      </c>
      <c r="H216" s="24" t="s">
        <v>163</v>
      </c>
      <c r="I216" s="36" t="s">
        <v>163</v>
      </c>
      <c r="J216" s="36" t="s">
        <v>516</v>
      </c>
      <c r="K216" s="37" t="s">
        <v>435</v>
      </c>
      <c r="L216" s="37" t="s">
        <v>457</v>
      </c>
      <c r="M216" s="38" t="s">
        <v>164</v>
      </c>
      <c r="N216" s="37" t="s">
        <v>162</v>
      </c>
      <c r="O216" s="39"/>
      <c r="P216" s="39"/>
    </row>
    <row r="217" spans="1:16" s="47" customFormat="1" ht="27.75" hidden="1" customHeight="1">
      <c r="A217" s="45" t="s">
        <v>412</v>
      </c>
      <c r="B217" s="45" t="s">
        <v>413</v>
      </c>
      <c r="C217" s="45" t="s">
        <v>414</v>
      </c>
      <c r="D217" s="45" t="s">
        <v>415</v>
      </c>
      <c r="E217" s="45" t="s">
        <v>166</v>
      </c>
      <c r="F217" s="45" t="s">
        <v>167</v>
      </c>
      <c r="G217" s="45" t="s">
        <v>418</v>
      </c>
      <c r="H217" s="45" t="s">
        <v>419</v>
      </c>
      <c r="I217" s="217" t="s">
        <v>168</v>
      </c>
      <c r="J217" s="202"/>
      <c r="K217" s="202"/>
      <c r="L217" s="202"/>
      <c r="M217" s="202"/>
      <c r="N217" s="203"/>
      <c r="O217" s="46"/>
      <c r="P217" s="46"/>
    </row>
    <row r="218" spans="1:16" ht="38.25" hidden="1">
      <c r="A218" s="24" t="s">
        <v>515</v>
      </c>
      <c r="B218" s="24" t="s">
        <v>516</v>
      </c>
      <c r="C218" s="24" t="s">
        <v>160</v>
      </c>
      <c r="D218" s="24" t="s">
        <v>161</v>
      </c>
      <c r="E218" s="24" t="s">
        <v>166</v>
      </c>
      <c r="F218" s="24" t="s">
        <v>167</v>
      </c>
      <c r="G218" s="24" t="s">
        <v>162</v>
      </c>
      <c r="H218" s="24" t="s">
        <v>163</v>
      </c>
      <c r="I218" s="36" t="s">
        <v>163</v>
      </c>
      <c r="J218" s="36" t="s">
        <v>516</v>
      </c>
      <c r="K218" s="37" t="s">
        <v>435</v>
      </c>
      <c r="L218" s="37" t="s">
        <v>457</v>
      </c>
      <c r="M218" s="38" t="s">
        <v>166</v>
      </c>
      <c r="N218" s="37" t="s">
        <v>162</v>
      </c>
      <c r="O218" s="39"/>
      <c r="P218" s="39"/>
    </row>
    <row r="219" spans="1:16" s="47" customFormat="1" ht="26.25" hidden="1" customHeight="1">
      <c r="A219" s="45" t="s">
        <v>412</v>
      </c>
      <c r="B219" s="45" t="s">
        <v>413</v>
      </c>
      <c r="C219" s="45" t="s">
        <v>414</v>
      </c>
      <c r="D219" s="45" t="s">
        <v>415</v>
      </c>
      <c r="E219" s="45" t="s">
        <v>169</v>
      </c>
      <c r="F219" s="45" t="s">
        <v>170</v>
      </c>
      <c r="G219" s="45" t="s">
        <v>418</v>
      </c>
      <c r="H219" s="45" t="s">
        <v>419</v>
      </c>
      <c r="I219" s="217" t="s">
        <v>170</v>
      </c>
      <c r="J219" s="202"/>
      <c r="K219" s="202"/>
      <c r="L219" s="202"/>
      <c r="M219" s="202"/>
      <c r="N219" s="203"/>
      <c r="O219" s="46"/>
      <c r="P219" s="46"/>
    </row>
    <row r="220" spans="1:16" ht="51" hidden="1">
      <c r="A220" s="24" t="s">
        <v>515</v>
      </c>
      <c r="B220" s="24" t="s">
        <v>516</v>
      </c>
      <c r="C220" s="24" t="s">
        <v>137</v>
      </c>
      <c r="D220" s="24" t="s">
        <v>138</v>
      </c>
      <c r="E220" s="24" t="s">
        <v>169</v>
      </c>
      <c r="F220" s="24" t="s">
        <v>170</v>
      </c>
      <c r="G220" s="24" t="s">
        <v>139</v>
      </c>
      <c r="H220" s="24" t="s">
        <v>140</v>
      </c>
      <c r="I220" s="36" t="s">
        <v>140</v>
      </c>
      <c r="J220" s="36" t="s">
        <v>516</v>
      </c>
      <c r="K220" s="37" t="s">
        <v>531</v>
      </c>
      <c r="L220" s="37" t="s">
        <v>457</v>
      </c>
      <c r="M220" s="38" t="s">
        <v>169</v>
      </c>
      <c r="N220" s="37" t="s">
        <v>139</v>
      </c>
      <c r="O220" s="39"/>
      <c r="P220" s="39"/>
    </row>
    <row r="221" spans="1:16" s="47" customFormat="1" ht="15" hidden="1">
      <c r="A221" s="45" t="s">
        <v>412</v>
      </c>
      <c r="B221" s="45" t="s">
        <v>413</v>
      </c>
      <c r="C221" s="45" t="s">
        <v>414</v>
      </c>
      <c r="D221" s="45" t="s">
        <v>415</v>
      </c>
      <c r="E221" s="45" t="s">
        <v>171</v>
      </c>
      <c r="F221" s="45" t="s">
        <v>172</v>
      </c>
      <c r="G221" s="45" t="s">
        <v>418</v>
      </c>
      <c r="H221" s="45" t="s">
        <v>419</v>
      </c>
      <c r="I221" s="217" t="s">
        <v>172</v>
      </c>
      <c r="J221" s="202"/>
      <c r="K221" s="202"/>
      <c r="L221" s="202"/>
      <c r="M221" s="202"/>
      <c r="N221" s="203"/>
      <c r="O221" s="46"/>
      <c r="P221" s="46"/>
    </row>
    <row r="222" spans="1:16" ht="51" hidden="1">
      <c r="A222" s="24" t="s">
        <v>515</v>
      </c>
      <c r="B222" s="24" t="s">
        <v>516</v>
      </c>
      <c r="C222" s="24" t="s">
        <v>137</v>
      </c>
      <c r="D222" s="24" t="s">
        <v>138</v>
      </c>
      <c r="E222" s="24" t="s">
        <v>171</v>
      </c>
      <c r="F222" s="24" t="s">
        <v>172</v>
      </c>
      <c r="G222" s="24" t="s">
        <v>139</v>
      </c>
      <c r="H222" s="24" t="s">
        <v>140</v>
      </c>
      <c r="I222" s="36" t="s">
        <v>140</v>
      </c>
      <c r="J222" s="36" t="s">
        <v>516</v>
      </c>
      <c r="K222" s="37" t="s">
        <v>531</v>
      </c>
      <c r="L222" s="37" t="s">
        <v>457</v>
      </c>
      <c r="M222" s="38" t="s">
        <v>171</v>
      </c>
      <c r="N222" s="37" t="s">
        <v>139</v>
      </c>
      <c r="O222" s="39"/>
      <c r="P222" s="39"/>
    </row>
    <row r="223" spans="1:16" s="47" customFormat="1" ht="27" hidden="1" customHeight="1">
      <c r="A223" s="45" t="s">
        <v>412</v>
      </c>
      <c r="B223" s="45" t="s">
        <v>413</v>
      </c>
      <c r="C223" s="45" t="s">
        <v>414</v>
      </c>
      <c r="D223" s="45" t="s">
        <v>415</v>
      </c>
      <c r="E223" s="45" t="s">
        <v>173</v>
      </c>
      <c r="F223" s="45" t="s">
        <v>174</v>
      </c>
      <c r="G223" s="45" t="s">
        <v>418</v>
      </c>
      <c r="H223" s="45" t="s">
        <v>419</v>
      </c>
      <c r="I223" s="217" t="s">
        <v>174</v>
      </c>
      <c r="J223" s="202"/>
      <c r="K223" s="202"/>
      <c r="L223" s="202"/>
      <c r="M223" s="202"/>
      <c r="N223" s="203"/>
      <c r="O223" s="46"/>
      <c r="P223" s="46"/>
    </row>
    <row r="224" spans="1:16" ht="51" hidden="1">
      <c r="A224" s="24" t="s">
        <v>515</v>
      </c>
      <c r="B224" s="24" t="s">
        <v>516</v>
      </c>
      <c r="C224" s="24" t="s">
        <v>137</v>
      </c>
      <c r="D224" s="24" t="s">
        <v>138</v>
      </c>
      <c r="E224" s="24" t="s">
        <v>173</v>
      </c>
      <c r="F224" s="24" t="s">
        <v>174</v>
      </c>
      <c r="G224" s="24" t="s">
        <v>139</v>
      </c>
      <c r="H224" s="24" t="s">
        <v>140</v>
      </c>
      <c r="I224" s="36" t="s">
        <v>140</v>
      </c>
      <c r="J224" s="36" t="s">
        <v>516</v>
      </c>
      <c r="K224" s="37" t="s">
        <v>531</v>
      </c>
      <c r="L224" s="37" t="s">
        <v>457</v>
      </c>
      <c r="M224" s="38" t="s">
        <v>173</v>
      </c>
      <c r="N224" s="37" t="s">
        <v>139</v>
      </c>
      <c r="O224" s="39"/>
      <c r="P224" s="39"/>
    </row>
    <row r="225" spans="1:27" s="47" customFormat="1" ht="27.75" hidden="1" customHeight="1">
      <c r="A225" s="45" t="s">
        <v>412</v>
      </c>
      <c r="B225" s="45" t="s">
        <v>413</v>
      </c>
      <c r="C225" s="45" t="s">
        <v>414</v>
      </c>
      <c r="D225" s="45" t="s">
        <v>415</v>
      </c>
      <c r="E225" s="45" t="s">
        <v>175</v>
      </c>
      <c r="F225" s="45" t="s">
        <v>176</v>
      </c>
      <c r="G225" s="45" t="s">
        <v>418</v>
      </c>
      <c r="H225" s="45" t="s">
        <v>419</v>
      </c>
      <c r="I225" s="217" t="s">
        <v>176</v>
      </c>
      <c r="J225" s="202"/>
      <c r="K225" s="202"/>
      <c r="L225" s="202"/>
      <c r="M225" s="202"/>
      <c r="N225" s="203"/>
      <c r="O225" s="46"/>
      <c r="P225" s="46"/>
    </row>
    <row r="226" spans="1:27" ht="51" hidden="1">
      <c r="A226" s="24" t="s">
        <v>515</v>
      </c>
      <c r="B226" s="24" t="s">
        <v>516</v>
      </c>
      <c r="C226" s="24" t="s">
        <v>137</v>
      </c>
      <c r="D226" s="24" t="s">
        <v>138</v>
      </c>
      <c r="E226" s="24" t="s">
        <v>175</v>
      </c>
      <c r="F226" s="24" t="s">
        <v>176</v>
      </c>
      <c r="G226" s="24" t="s">
        <v>139</v>
      </c>
      <c r="H226" s="24" t="s">
        <v>140</v>
      </c>
      <c r="I226" s="36" t="s">
        <v>140</v>
      </c>
      <c r="J226" s="36" t="s">
        <v>516</v>
      </c>
      <c r="K226" s="37" t="s">
        <v>531</v>
      </c>
      <c r="L226" s="37" t="s">
        <v>457</v>
      </c>
      <c r="M226" s="38" t="s">
        <v>175</v>
      </c>
      <c r="N226" s="37" t="s">
        <v>139</v>
      </c>
      <c r="O226" s="39"/>
      <c r="P226" s="39"/>
    </row>
    <row r="227" spans="1:27" s="47" customFormat="1" ht="15" hidden="1">
      <c r="A227" s="45" t="s">
        <v>412</v>
      </c>
      <c r="B227" s="45" t="s">
        <v>413</v>
      </c>
      <c r="C227" s="45" t="s">
        <v>414</v>
      </c>
      <c r="D227" s="45" t="s">
        <v>415</v>
      </c>
      <c r="E227" s="45" t="s">
        <v>177</v>
      </c>
      <c r="F227" s="45" t="s">
        <v>178</v>
      </c>
      <c r="G227" s="45" t="s">
        <v>418</v>
      </c>
      <c r="H227" s="45" t="s">
        <v>419</v>
      </c>
      <c r="I227" s="217" t="s">
        <v>178</v>
      </c>
      <c r="J227" s="202"/>
      <c r="K227" s="202"/>
      <c r="L227" s="202"/>
      <c r="M227" s="202"/>
      <c r="N227" s="203"/>
      <c r="O227" s="46"/>
      <c r="P227" s="46"/>
    </row>
    <row r="228" spans="1:27" ht="51" hidden="1">
      <c r="A228" s="24" t="s">
        <v>515</v>
      </c>
      <c r="B228" s="24" t="s">
        <v>516</v>
      </c>
      <c r="C228" s="24" t="s">
        <v>137</v>
      </c>
      <c r="D228" s="24" t="s">
        <v>138</v>
      </c>
      <c r="E228" s="24" t="s">
        <v>177</v>
      </c>
      <c r="F228" s="24" t="s">
        <v>178</v>
      </c>
      <c r="G228" s="24" t="s">
        <v>139</v>
      </c>
      <c r="H228" s="24" t="s">
        <v>140</v>
      </c>
      <c r="I228" s="36" t="s">
        <v>140</v>
      </c>
      <c r="J228" s="36" t="s">
        <v>516</v>
      </c>
      <c r="K228" s="37" t="s">
        <v>531</v>
      </c>
      <c r="L228" s="37" t="s">
        <v>457</v>
      </c>
      <c r="M228" s="38" t="s">
        <v>177</v>
      </c>
      <c r="N228" s="37" t="s">
        <v>139</v>
      </c>
      <c r="O228" s="39"/>
      <c r="P228" s="39"/>
    </row>
    <row r="229" spans="1:27" s="104" customFormat="1" ht="48.75" customHeight="1">
      <c r="A229" s="103"/>
      <c r="B229" s="103"/>
      <c r="C229" s="103"/>
      <c r="D229" s="103"/>
      <c r="E229" s="103"/>
      <c r="F229" s="103"/>
      <c r="G229" s="103"/>
      <c r="H229" s="103"/>
      <c r="I229" s="156"/>
      <c r="J229" s="157" t="s">
        <v>426</v>
      </c>
      <c r="K229" s="158"/>
      <c r="L229" s="158"/>
      <c r="M229" s="159"/>
      <c r="N229" s="158"/>
      <c r="O229" s="160">
        <v>65.8</v>
      </c>
      <c r="P229" s="160"/>
      <c r="Q229" s="161"/>
      <c r="R229" s="161"/>
      <c r="S229" s="161"/>
      <c r="T229" s="161"/>
      <c r="U229" s="161"/>
      <c r="V229" s="161"/>
      <c r="W229" s="161"/>
      <c r="X229" s="161"/>
      <c r="Y229" s="161"/>
      <c r="Z229" s="161"/>
      <c r="AA229" s="161"/>
    </row>
    <row r="230" spans="1:27" s="49" customFormat="1" ht="29.25" customHeight="1">
      <c r="A230" s="48" t="s">
        <v>412</v>
      </c>
      <c r="B230" s="48" t="s">
        <v>413</v>
      </c>
      <c r="C230" s="48" t="s">
        <v>414</v>
      </c>
      <c r="D230" s="48" t="s">
        <v>415</v>
      </c>
      <c r="E230" s="48" t="s">
        <v>179</v>
      </c>
      <c r="F230" s="48" t="s">
        <v>180</v>
      </c>
      <c r="G230" s="48" t="s">
        <v>418</v>
      </c>
      <c r="H230" s="48" t="s">
        <v>419</v>
      </c>
      <c r="I230" s="30" t="s">
        <v>181</v>
      </c>
      <c r="J230" s="30"/>
      <c r="K230" s="31"/>
      <c r="L230" s="31"/>
      <c r="M230" s="32"/>
      <c r="N230" s="31"/>
      <c r="O230" s="22">
        <f>O14+O229</f>
        <v>96.1</v>
      </c>
      <c r="P230" s="22"/>
    </row>
  </sheetData>
  <mergeCells count="78">
    <mergeCell ref="I227:N227"/>
    <mergeCell ref="I187:N187"/>
    <mergeCell ref="I192:N192"/>
    <mergeCell ref="I197:N197"/>
    <mergeCell ref="I200:N200"/>
    <mergeCell ref="I208:N208"/>
    <mergeCell ref="I225:N225"/>
    <mergeCell ref="I223:N223"/>
    <mergeCell ref="I221:N221"/>
    <mergeCell ref="I217:N217"/>
    <mergeCell ref="I219:N219"/>
    <mergeCell ref="I215:N215"/>
    <mergeCell ref="I180:N180"/>
    <mergeCell ref="I170:N170"/>
    <mergeCell ref="I163:N163"/>
    <mergeCell ref="I156:N156"/>
    <mergeCell ref="I158:N158"/>
    <mergeCell ref="I161:N161"/>
    <mergeCell ref="I177:N177"/>
    <mergeCell ref="I172:N172"/>
    <mergeCell ref="I175:N175"/>
    <mergeCell ref="I134:N134"/>
    <mergeCell ref="I123:N123"/>
    <mergeCell ref="I128:N128"/>
    <mergeCell ref="I159:N159"/>
    <mergeCell ref="I168:N168"/>
    <mergeCell ref="I166:N166"/>
    <mergeCell ref="I148:N148"/>
    <mergeCell ref="I140:N140"/>
    <mergeCell ref="I142:N142"/>
    <mergeCell ref="I152:N152"/>
    <mergeCell ref="I150:N150"/>
    <mergeCell ref="I144:N144"/>
    <mergeCell ref="I146:N146"/>
    <mergeCell ref="I154:N154"/>
    <mergeCell ref="I116:N116"/>
    <mergeCell ref="I89:N89"/>
    <mergeCell ref="I92:N92"/>
    <mergeCell ref="I130:N130"/>
    <mergeCell ref="I102:N102"/>
    <mergeCell ref="I104:N104"/>
    <mergeCell ref="I125:N125"/>
    <mergeCell ref="I106:N106"/>
    <mergeCell ref="I108:N108"/>
    <mergeCell ref="I111:N111"/>
    <mergeCell ref="I73:N73"/>
    <mergeCell ref="I75:N75"/>
    <mergeCell ref="I77:N77"/>
    <mergeCell ref="I114:N114"/>
    <mergeCell ref="I90:N90"/>
    <mergeCell ref="I88:N88"/>
    <mergeCell ref="I98:N98"/>
    <mergeCell ref="I96:N96"/>
    <mergeCell ref="I94:N94"/>
    <mergeCell ref="I86:N86"/>
    <mergeCell ref="I84:N84"/>
    <mergeCell ref="I100:N100"/>
    <mergeCell ref="I58:N58"/>
    <mergeCell ref="I49:N49"/>
    <mergeCell ref="I50:N50"/>
    <mergeCell ref="I52:N52"/>
    <mergeCell ref="I61:N61"/>
    <mergeCell ref="J3:P3"/>
    <mergeCell ref="J4:P4"/>
    <mergeCell ref="J5:P5"/>
    <mergeCell ref="I7:P7"/>
    <mergeCell ref="I79:N79"/>
    <mergeCell ref="I54:N54"/>
    <mergeCell ref="I66:N66"/>
    <mergeCell ref="I70:N70"/>
    <mergeCell ref="I68:N68"/>
    <mergeCell ref="I8:P8"/>
    <mergeCell ref="I13:N13"/>
    <mergeCell ref="I40:N40"/>
    <mergeCell ref="I43:N43"/>
    <mergeCell ref="I47:N47"/>
    <mergeCell ref="I21:N21"/>
    <mergeCell ref="I64:N64"/>
  </mergeCells>
  <phoneticPr fontId="0" type="noConversion"/>
  <pageMargins left="0.74" right="0.38" top="0.52" bottom="0.26" header="0.32" footer="0.17"/>
  <pageSetup paperSize="9" scale="95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прил.5</vt:lpstr>
      <vt:lpstr>прил.6</vt:lpstr>
      <vt:lpstr>прил.7</vt:lpstr>
      <vt:lpstr>прил.8</vt:lpstr>
      <vt:lpstr>прил.9</vt:lpstr>
      <vt:lpstr>прил.10</vt:lpstr>
      <vt:lpstr>прил.10!Заголовки_для_печати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2019-01-09T06:17:58Z</cp:lastPrinted>
  <dcterms:created xsi:type="dcterms:W3CDTF">2018-12-05T11:54:38Z</dcterms:created>
  <dcterms:modified xsi:type="dcterms:W3CDTF">2019-08-27T06:50:58Z</dcterms:modified>
</cp:coreProperties>
</file>