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1980" windowHeight="1110"/>
  </bookViews>
  <sheets>
    <sheet name="№ 6" sheetId="1" r:id="rId1"/>
    <sheet name="№ 12" sheetId="3" r:id="rId2"/>
  </sheets>
  <definedNames>
    <definedName name="_xlnm.Print_Titles" localSheetId="1">'№ 12'!$8:$8</definedName>
    <definedName name="_xlnm.Print_Titles" localSheetId="0">'№ 6'!$8:$8</definedName>
  </definedNames>
  <calcPr calcId="124519"/>
</workbook>
</file>

<file path=xl/calcChain.xml><?xml version="1.0" encoding="utf-8"?>
<calcChain xmlns="http://schemas.openxmlformats.org/spreadsheetml/2006/main">
  <c r="G23" i="3"/>
  <c r="G14"/>
  <c r="G18"/>
  <c r="F23"/>
  <c r="F14"/>
  <c r="F18"/>
  <c r="G16"/>
  <c r="G15" s="1"/>
  <c r="G11"/>
  <c r="G12"/>
  <c r="G13"/>
  <c r="G19"/>
  <c r="G21"/>
  <c r="G20" s="1"/>
  <c r="G24"/>
  <c r="G26"/>
  <c r="G25" s="1"/>
  <c r="G28"/>
  <c r="G27" s="1"/>
  <c r="F26"/>
  <c r="F25" s="1"/>
  <c r="F21"/>
  <c r="F12"/>
  <c r="F28"/>
  <c r="F27" s="1"/>
  <c r="F24"/>
  <c r="F20"/>
  <c r="F19"/>
  <c r="F16"/>
  <c r="F15" s="1"/>
  <c r="F13"/>
  <c r="F11"/>
  <c r="E21" i="1"/>
  <c r="E20" s="1"/>
  <c r="E18"/>
  <c r="E14"/>
  <c r="E12"/>
  <c r="E26"/>
  <c r="E25" s="1"/>
  <c r="E11"/>
  <c r="E13"/>
  <c r="E16"/>
  <c r="E15" s="1"/>
  <c r="E19"/>
  <c r="E23"/>
  <c r="E24"/>
  <c r="E22" s="1"/>
  <c r="E28"/>
  <c r="E27" s="1"/>
  <c r="G17" i="3" l="1"/>
  <c r="G22"/>
  <c r="E17" i="1"/>
  <c r="G10" i="3"/>
  <c r="G9" s="1"/>
  <c r="F10"/>
  <c r="F17"/>
  <c r="F22"/>
  <c r="E10" i="1"/>
  <c r="E9" s="1"/>
  <c r="F9" i="3" l="1"/>
</calcChain>
</file>

<file path=xl/sharedStrings.xml><?xml version="1.0" encoding="utf-8"?>
<sst xmlns="http://schemas.openxmlformats.org/spreadsheetml/2006/main" count="139" uniqueCount="45">
  <si>
    <t xml:space="preserve">  ОБЩЕГОСУДАРСТВЕННЫЕ ВОПРОСЫ</t>
  </si>
  <si>
    <t xml:space="preserve">    Функционирование высшего должностного лица субъекта Российской Федерации и муниципального образования</t>
  </si>
  <si>
    <t xml:space="preserve">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</si>
  <si>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    Резервные фонды</t>
  </si>
  <si>
    <t xml:space="preserve">    Другие общегосударственные вопросы</t>
  </si>
  <si>
    <t xml:space="preserve">  НАЦИОНАЛЬНАЯ ОБОРОНА</t>
  </si>
  <si>
    <t xml:space="preserve">    Мобилизационная и вневойсковая подготовка</t>
  </si>
  <si>
    <t xml:space="preserve">  НАЦИОНАЛЬНАЯ БЕЗОПАСНОСТЬ И ПРАВООХРАНИТЕЛЬНАЯ ДЕЯТЕЛЬНОСТЬ</t>
  </si>
  <si>
    <t xml:space="preserve">    Обеспечение пожарной безопасности</t>
  </si>
  <si>
    <t xml:space="preserve">    Другие вопросы в области национальной безопасности и правоохранительной деятельности</t>
  </si>
  <si>
    <t xml:space="preserve">  НАЦИОНАЛЬНАЯ ЭКОНОМИКА</t>
  </si>
  <si>
    <t xml:space="preserve">    Дорожное хозяйство (дорожные фонды)</t>
  </si>
  <si>
    <t xml:space="preserve">  ЖИЛИЩНО-КОММУНАЛЬНОЕ ХОЗЯЙСТВО</t>
  </si>
  <si>
    <t xml:space="preserve">    Жилищное хозяйство</t>
  </si>
  <si>
    <t xml:space="preserve">    Благоустройство</t>
  </si>
  <si>
    <t xml:space="preserve">  КУЛЬТУРА, КИНЕМАТОГРАФИЯ</t>
  </si>
  <si>
    <t xml:space="preserve">    Культура</t>
  </si>
  <si>
    <t xml:space="preserve">  СОЦИАЛЬНАЯ ПОЛИТИКА</t>
  </si>
  <si>
    <t xml:space="preserve">    Пенсионное обеспечение</t>
  </si>
  <si>
    <t>01</t>
  </si>
  <si>
    <t>02</t>
  </si>
  <si>
    <t>03</t>
  </si>
  <si>
    <t>04</t>
  </si>
  <si>
    <t>05</t>
  </si>
  <si>
    <t>08</t>
  </si>
  <si>
    <t>10</t>
  </si>
  <si>
    <t>00</t>
  </si>
  <si>
    <t>11</t>
  </si>
  <si>
    <t>13</t>
  </si>
  <si>
    <t>14</t>
  </si>
  <si>
    <t>09</t>
  </si>
  <si>
    <t>Приложение № 6</t>
  </si>
  <si>
    <t>к решению Речной сельской</t>
  </si>
  <si>
    <t>РАСПРЕДЕЛЕНИЕ БЮДЖЕТНЫХ АССИГНОВАНИЙ</t>
  </si>
  <si>
    <t>Муниципальное учреждение администрация муниципального образования Речное сельское поселение</t>
  </si>
  <si>
    <t>Наименование расхода</t>
  </si>
  <si>
    <t>Раздел</t>
  </si>
  <si>
    <t>Подраздел</t>
  </si>
  <si>
    <t>Сумма всего на 2019 год (тыс. рублей)</t>
  </si>
  <si>
    <t>Думы от 12.04.2019 № 21/94</t>
  </si>
  <si>
    <t>Сумма всего на 2020 год (тыс. рублей)</t>
  </si>
  <si>
    <t>Сумма всего на 2021 год (тыс. рублей)</t>
  </si>
  <si>
    <t>Приложение № 12</t>
  </si>
  <si>
    <t>по разделам и подразделам классификации расходов бюджета муниципального образования Речное сельское поселение на 2020-2021 годы</t>
  </si>
  <si>
    <t>по разделам и подразделам классификации расходов бюджета муниципального образования Речное сельское поселение на 2019 год</t>
  </si>
</sst>
</file>

<file path=xl/styles.xml><?xml version="1.0" encoding="utf-8"?>
<styleSheet xmlns="http://schemas.openxmlformats.org/spreadsheetml/2006/main">
  <numFmts count="1">
    <numFmt numFmtId="164" formatCode="#,##0.0"/>
  </numFmts>
  <fonts count="11">
    <font>
      <sz val="11"/>
      <name val="Calibri"/>
      <family val="2"/>
      <scheme val="minor"/>
    </font>
    <font>
      <sz val="11"/>
      <name val="Calibri"/>
      <family val="2"/>
      <scheme val="minor"/>
    </font>
    <font>
      <sz val="10"/>
      <color rgb="FF000000"/>
      <name val="Arial Cyr"/>
      <family val="2"/>
    </font>
    <font>
      <b/>
      <sz val="10"/>
      <color rgb="FF000000"/>
      <name val="Arial Cyr"/>
      <family val="2"/>
    </font>
    <font>
      <b/>
      <sz val="12"/>
      <color rgb="FF000000"/>
      <name val="Arial Cyr"/>
      <family val="2"/>
    </font>
    <font>
      <sz val="11"/>
      <color rgb="FF000000"/>
      <name val="Calibri"/>
      <family val="2"/>
      <scheme val="minor"/>
    </font>
    <font>
      <sz val="10"/>
      <color rgb="FF000000"/>
      <name val="Arial"/>
      <family val="2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25">
    <xf numFmtId="0" fontId="0" fillId="0" borderId="0"/>
    <xf numFmtId="0" fontId="2" fillId="0" borderId="1">
      <alignment horizontal="center" vertical="center" wrapText="1"/>
    </xf>
    <xf numFmtId="0" fontId="2" fillId="0" borderId="0"/>
    <xf numFmtId="0" fontId="2" fillId="0" borderId="0">
      <alignment wrapText="1"/>
    </xf>
    <xf numFmtId="0" fontId="3" fillId="0" borderId="2">
      <alignment horizontal="right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4" fillId="0" borderId="0">
      <alignment horizontal="center"/>
    </xf>
    <xf numFmtId="0" fontId="2" fillId="0" borderId="0">
      <alignment horizontal="right"/>
    </xf>
    <xf numFmtId="0" fontId="2" fillId="0" borderId="0">
      <alignment horizontal="left" wrapText="1"/>
    </xf>
    <xf numFmtId="0" fontId="3" fillId="0" borderId="1">
      <alignment vertical="top" wrapText="1"/>
    </xf>
    <xf numFmtId="1" fontId="2" fillId="0" borderId="1">
      <alignment horizontal="center" vertical="top" shrinkToFit="1"/>
    </xf>
    <xf numFmtId="4" fontId="3" fillId="2" borderId="1">
      <alignment horizontal="right" vertical="top" shrinkToFit="1"/>
    </xf>
    <xf numFmtId="4" fontId="3" fillId="3" borderId="1">
      <alignment horizontal="right" vertical="top" shrinkToFit="1"/>
    </xf>
    <xf numFmtId="0" fontId="1" fillId="0" borderId="0"/>
    <xf numFmtId="0" fontId="1" fillId="0" borderId="0"/>
    <xf numFmtId="0" fontId="5" fillId="0" borderId="0"/>
    <xf numFmtId="0" fontId="5" fillId="0" borderId="0"/>
    <xf numFmtId="0" fontId="1" fillId="0" borderId="0"/>
    <xf numFmtId="0" fontId="6" fillId="4" borderId="0"/>
    <xf numFmtId="0" fontId="5" fillId="0" borderId="0"/>
    <xf numFmtId="0" fontId="6" fillId="0" borderId="0"/>
    <xf numFmtId="1" fontId="2" fillId="0" borderId="1">
      <alignment horizontal="left" vertical="top" wrapText="1" indent="2"/>
    </xf>
    <xf numFmtId="4" fontId="3" fillId="0" borderId="1">
      <alignment horizontal="right" vertical="top" shrinkToFit="1"/>
    </xf>
    <xf numFmtId="4" fontId="2" fillId="0" borderId="1">
      <alignment horizontal="right" vertical="top" shrinkToFit="1"/>
    </xf>
  </cellStyleXfs>
  <cellXfs count="37">
    <xf numFmtId="0" fontId="0" fillId="0" borderId="0" xfId="0"/>
    <xf numFmtId="0" fontId="0" fillId="0" borderId="0" xfId="0" applyProtection="1">
      <protection locked="0"/>
    </xf>
    <xf numFmtId="0" fontId="2" fillId="0" borderId="0" xfId="2" applyNumberFormat="1" applyProtection="1"/>
    <xf numFmtId="4" fontId="3" fillId="2" borderId="1" xfId="12" applyNumberFormat="1" applyProtection="1">
      <alignment horizontal="right" vertical="top" shrinkToFit="1"/>
    </xf>
    <xf numFmtId="0" fontId="8" fillId="0" borderId="0" xfId="2" applyNumberFormat="1" applyFont="1" applyProtection="1"/>
    <xf numFmtId="0" fontId="8" fillId="0" borderId="1" xfId="1" applyNumberFormat="1" applyFont="1" applyProtection="1">
      <alignment horizontal="center" vertical="center" wrapText="1"/>
    </xf>
    <xf numFmtId="49" fontId="8" fillId="0" borderId="1" xfId="1" applyNumberFormat="1" applyFont="1" applyProtection="1">
      <alignment horizontal="center" vertical="center" wrapText="1"/>
    </xf>
    <xf numFmtId="0" fontId="7" fillId="0" borderId="1" xfId="10" applyNumberFormat="1" applyFont="1" applyProtection="1">
      <alignment vertical="top" wrapText="1"/>
    </xf>
    <xf numFmtId="49" fontId="8" fillId="0" borderId="0" xfId="2" applyNumberFormat="1" applyFont="1" applyProtection="1"/>
    <xf numFmtId="0" fontId="9" fillId="0" borderId="0" xfId="0" applyFont="1" applyProtection="1">
      <protection locked="0"/>
    </xf>
    <xf numFmtId="49" fontId="9" fillId="0" borderId="0" xfId="0" applyNumberFormat="1" applyFont="1" applyProtection="1">
      <protection locked="0"/>
    </xf>
    <xf numFmtId="0" fontId="7" fillId="0" borderId="1" xfId="1" applyNumberFormat="1" applyFont="1" applyProtection="1">
      <alignment horizontal="center" vertical="center" wrapText="1"/>
    </xf>
    <xf numFmtId="0" fontId="8" fillId="0" borderId="1" xfId="10" applyNumberFormat="1" applyFont="1" applyProtection="1">
      <alignment vertical="top" wrapText="1"/>
    </xf>
    <xf numFmtId="0" fontId="9" fillId="0" borderId="0" xfId="0" applyFont="1" applyAlignment="1" applyProtection="1">
      <alignment horizontal="center"/>
      <protection locked="0"/>
    </xf>
    <xf numFmtId="0" fontId="8" fillId="0" borderId="0" xfId="2" applyNumberFormat="1" applyFont="1" applyAlignment="1" applyProtection="1">
      <alignment horizontal="center"/>
    </xf>
    <xf numFmtId="0" fontId="9" fillId="0" borderId="0" xfId="0" applyFont="1" applyFill="1" applyAlignment="1" applyProtection="1">
      <alignment horizontal="center"/>
      <protection locked="0"/>
    </xf>
    <xf numFmtId="0" fontId="8" fillId="0" borderId="1" xfId="1" applyNumberFormat="1" applyFont="1" applyFill="1" applyAlignment="1" applyProtection="1">
      <alignment horizontal="center" vertical="center" wrapText="1"/>
    </xf>
    <xf numFmtId="0" fontId="8" fillId="0" borderId="0" xfId="2" applyNumberFormat="1" applyFont="1" applyFill="1" applyAlignment="1" applyProtection="1">
      <alignment horizontal="center"/>
    </xf>
    <xf numFmtId="0" fontId="8" fillId="0" borderId="4" xfId="1" applyNumberFormat="1" applyFont="1" applyFill="1" applyBorder="1" applyAlignment="1" applyProtection="1">
      <alignment horizontal="center" vertical="center" wrapText="1"/>
    </xf>
    <xf numFmtId="0" fontId="8" fillId="0" borderId="3" xfId="1" applyNumberFormat="1" applyFont="1" applyFill="1" applyBorder="1" applyAlignment="1" applyProtection="1">
      <alignment horizontal="center" vertical="center" wrapText="1"/>
    </xf>
    <xf numFmtId="164" fontId="8" fillId="0" borderId="3" xfId="2" applyNumberFormat="1" applyFont="1" applyBorder="1" applyAlignment="1" applyProtection="1">
      <alignment horizontal="center"/>
    </xf>
    <xf numFmtId="164" fontId="8" fillId="0" borderId="4" xfId="1" applyNumberFormat="1" applyFont="1" applyFill="1" applyBorder="1" applyAlignment="1" applyProtection="1">
      <alignment horizontal="center" wrapText="1"/>
    </xf>
    <xf numFmtId="164" fontId="8" fillId="0" borderId="3" xfId="1" applyNumberFormat="1" applyFont="1" applyFill="1" applyBorder="1" applyAlignment="1" applyProtection="1">
      <alignment horizontal="center" wrapText="1"/>
    </xf>
    <xf numFmtId="164" fontId="8" fillId="0" borderId="4" xfId="13" applyNumberFormat="1" applyFont="1" applyFill="1" applyBorder="1" applyAlignment="1" applyProtection="1">
      <alignment horizontal="center" shrinkToFit="1"/>
    </xf>
    <xf numFmtId="164" fontId="8" fillId="0" borderId="3" xfId="13" applyNumberFormat="1" applyFont="1" applyFill="1" applyBorder="1" applyAlignment="1" applyProtection="1">
      <alignment horizontal="center" shrinkToFit="1"/>
    </xf>
    <xf numFmtId="49" fontId="8" fillId="0" borderId="1" xfId="1" applyNumberFormat="1" applyFont="1" applyAlignment="1" applyProtection="1">
      <alignment horizontal="center" wrapText="1"/>
    </xf>
    <xf numFmtId="49" fontId="8" fillId="0" borderId="1" xfId="11" applyNumberFormat="1" applyFont="1" applyAlignment="1" applyProtection="1">
      <alignment horizontal="center" shrinkToFit="1"/>
    </xf>
    <xf numFmtId="0" fontId="8" fillId="0" borderId="1" xfId="1" applyNumberFormat="1" applyFont="1" applyAlignment="1" applyProtection="1">
      <alignment horizontal="center" wrapText="1"/>
    </xf>
    <xf numFmtId="164" fontId="8" fillId="0" borderId="1" xfId="1" applyNumberFormat="1" applyFont="1" applyFill="1" applyAlignment="1" applyProtection="1">
      <alignment horizontal="center" wrapText="1"/>
    </xf>
    <xf numFmtId="4" fontId="8" fillId="2" borderId="1" xfId="12" applyNumberFormat="1" applyFont="1" applyAlignment="1" applyProtection="1">
      <alignment horizontal="center" shrinkToFit="1"/>
    </xf>
    <xf numFmtId="164" fontId="8" fillId="0" borderId="1" xfId="13" applyNumberFormat="1" applyFont="1" applyFill="1" applyAlignment="1" applyProtection="1">
      <alignment horizontal="center" shrinkToFit="1"/>
    </xf>
    <xf numFmtId="0" fontId="10" fillId="0" borderId="0" xfId="0" applyFont="1" applyAlignment="1" applyProtection="1">
      <alignment horizontal="center"/>
      <protection locked="0"/>
    </xf>
    <xf numFmtId="0" fontId="7" fillId="0" borderId="0" xfId="3" applyNumberFormat="1" applyFont="1" applyAlignment="1" applyProtection="1">
      <alignment horizontal="center" wrapText="1"/>
    </xf>
    <xf numFmtId="0" fontId="8" fillId="0" borderId="0" xfId="8" applyNumberFormat="1" applyFont="1" applyProtection="1">
      <alignment horizontal="right"/>
    </xf>
    <xf numFmtId="0" fontId="8" fillId="0" borderId="0" xfId="8" applyFont="1">
      <alignment horizontal="right"/>
    </xf>
    <xf numFmtId="0" fontId="8" fillId="0" borderId="0" xfId="9" applyNumberFormat="1" applyFont="1" applyProtection="1">
      <alignment horizontal="left" wrapText="1"/>
    </xf>
    <xf numFmtId="0" fontId="8" fillId="0" borderId="0" xfId="9" applyFont="1">
      <alignment horizontal="left" wrapText="1"/>
    </xf>
  </cellXfs>
  <cellStyles count="25">
    <cellStyle name="br" xfId="14"/>
    <cellStyle name="col" xfId="15"/>
    <cellStyle name="style0" xfId="16"/>
    <cellStyle name="td" xfId="17"/>
    <cellStyle name="tr" xfId="18"/>
    <cellStyle name="xl21" xfId="19"/>
    <cellStyle name="xl22" xfId="1"/>
    <cellStyle name="xl23" xfId="2"/>
    <cellStyle name="xl24" xfId="20"/>
    <cellStyle name="xl25" xfId="21"/>
    <cellStyle name="xl26" xfId="3"/>
    <cellStyle name="xl27" xfId="4"/>
    <cellStyle name="xl28" xfId="5"/>
    <cellStyle name="xl29" xfId="6"/>
    <cellStyle name="xl30" xfId="7"/>
    <cellStyle name="xl31" xfId="8"/>
    <cellStyle name="xl32" xfId="9"/>
    <cellStyle name="xl33" xfId="10"/>
    <cellStyle name="xl34" xfId="22"/>
    <cellStyle name="xl35" xfId="11"/>
    <cellStyle name="xl36" xfId="12"/>
    <cellStyle name="xl37" xfId="23"/>
    <cellStyle name="xl38" xfId="24"/>
    <cellStyle name="xl39" xfId="13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autoPageBreaks="0" fitToPage="1"/>
  </sheetPr>
  <dimension ref="A1:F30"/>
  <sheetViews>
    <sheetView showGridLines="0" tabSelected="1" topLeftCell="A13" zoomScaleSheetLayoutView="100" workbookViewId="0">
      <selection activeCell="E11" sqref="E11"/>
    </sheetView>
  </sheetViews>
  <sheetFormatPr defaultRowHeight="15.75" outlineLevelRow="1"/>
  <cols>
    <col min="1" max="1" width="47.85546875" style="9" customWidth="1"/>
    <col min="2" max="3" width="11" style="10" customWidth="1"/>
    <col min="4" max="4" width="11.7109375" style="9" hidden="1" customWidth="1"/>
    <col min="5" max="5" width="14.140625" style="15" customWidth="1"/>
    <col min="6" max="6" width="9.140625" style="1" customWidth="1"/>
    <col min="7" max="16384" width="9.140625" style="1"/>
  </cols>
  <sheetData>
    <row r="1" spans="1:6">
      <c r="B1" s="10" t="s">
        <v>31</v>
      </c>
    </row>
    <row r="2" spans="1:6">
      <c r="B2" s="10" t="s">
        <v>32</v>
      </c>
    </row>
    <row r="3" spans="1:6">
      <c r="B3" s="10" t="s">
        <v>39</v>
      </c>
    </row>
    <row r="5" spans="1:6">
      <c r="A5" s="31" t="s">
        <v>33</v>
      </c>
      <c r="B5" s="31"/>
      <c r="C5" s="31"/>
      <c r="D5" s="31"/>
      <c r="E5" s="31"/>
    </row>
    <row r="6" spans="1:6" ht="29.25" customHeight="1">
      <c r="A6" s="32" t="s">
        <v>44</v>
      </c>
      <c r="B6" s="32"/>
      <c r="C6" s="32"/>
      <c r="D6" s="32"/>
      <c r="E6" s="32"/>
      <c r="F6" s="2"/>
    </row>
    <row r="7" spans="1:6" ht="12" customHeight="1">
      <c r="A7" s="33"/>
      <c r="B7" s="34"/>
      <c r="C7" s="34"/>
      <c r="D7" s="34"/>
      <c r="E7" s="34"/>
      <c r="F7" s="2"/>
    </row>
    <row r="8" spans="1:6" ht="53.25" customHeight="1">
      <c r="A8" s="5" t="s">
        <v>35</v>
      </c>
      <c r="B8" s="6" t="s">
        <v>36</v>
      </c>
      <c r="C8" s="6" t="s">
        <v>37</v>
      </c>
      <c r="D8" s="5"/>
      <c r="E8" s="16" t="s">
        <v>38</v>
      </c>
      <c r="F8" s="2"/>
    </row>
    <row r="9" spans="1:6" ht="51" customHeight="1">
      <c r="A9" s="11" t="s">
        <v>34</v>
      </c>
      <c r="B9" s="25" t="s">
        <v>26</v>
      </c>
      <c r="C9" s="25" t="s">
        <v>26</v>
      </c>
      <c r="D9" s="27"/>
      <c r="E9" s="28">
        <f>E10+E15+E17+E20+E22+E25+E27</f>
        <v>6696.7999999999993</v>
      </c>
      <c r="F9" s="2"/>
    </row>
    <row r="10" spans="1:6">
      <c r="A10" s="7" t="s">
        <v>0</v>
      </c>
      <c r="B10" s="26" t="s">
        <v>19</v>
      </c>
      <c r="C10" s="26" t="s">
        <v>26</v>
      </c>
      <c r="D10" s="29">
        <v>2212947</v>
      </c>
      <c r="E10" s="30">
        <f>E11+E12+E13+E14</f>
        <v>2275.8469999999998</v>
      </c>
      <c r="F10" s="2"/>
    </row>
    <row r="11" spans="1:6" ht="47.25" outlineLevel="1">
      <c r="A11" s="12" t="s">
        <v>1</v>
      </c>
      <c r="B11" s="26" t="s">
        <v>19</v>
      </c>
      <c r="C11" s="26" t="s">
        <v>20</v>
      </c>
      <c r="D11" s="29">
        <v>505775</v>
      </c>
      <c r="E11" s="30">
        <f t="shared" ref="E11:E28" si="0">D11/1000</f>
        <v>505.77499999999998</v>
      </c>
      <c r="F11" s="2"/>
    </row>
    <row r="12" spans="1:6" ht="78.75" outlineLevel="1">
      <c r="A12" s="12" t="s">
        <v>2</v>
      </c>
      <c r="B12" s="26" t="s">
        <v>19</v>
      </c>
      <c r="C12" s="26" t="s">
        <v>22</v>
      </c>
      <c r="D12" s="29">
        <v>1348925</v>
      </c>
      <c r="E12" s="30">
        <f>D12/1000+55.2+3.7</f>
        <v>1407.825</v>
      </c>
      <c r="F12" s="2"/>
    </row>
    <row r="13" spans="1:6" outlineLevel="1">
      <c r="A13" s="12" t="s">
        <v>3</v>
      </c>
      <c r="B13" s="26" t="s">
        <v>19</v>
      </c>
      <c r="C13" s="26" t="s">
        <v>27</v>
      </c>
      <c r="D13" s="29">
        <v>2000</v>
      </c>
      <c r="E13" s="30">
        <f t="shared" si="0"/>
        <v>2</v>
      </c>
      <c r="F13" s="2"/>
    </row>
    <row r="14" spans="1:6" outlineLevel="1">
      <c r="A14" s="12" t="s">
        <v>4</v>
      </c>
      <c r="B14" s="26" t="s">
        <v>19</v>
      </c>
      <c r="C14" s="26" t="s">
        <v>28</v>
      </c>
      <c r="D14" s="29">
        <v>356247</v>
      </c>
      <c r="E14" s="30">
        <f>D14/1000+4</f>
        <v>360.24700000000001</v>
      </c>
      <c r="F14" s="2"/>
    </row>
    <row r="15" spans="1:6">
      <c r="A15" s="7" t="s">
        <v>5</v>
      </c>
      <c r="B15" s="26" t="s">
        <v>20</v>
      </c>
      <c r="C15" s="26" t="s">
        <v>26</v>
      </c>
      <c r="D15" s="29">
        <v>90100</v>
      </c>
      <c r="E15" s="30">
        <f>E16</f>
        <v>90.1</v>
      </c>
      <c r="F15" s="2"/>
    </row>
    <row r="16" spans="1:6" ht="31.5" outlineLevel="1">
      <c r="A16" s="12" t="s">
        <v>6</v>
      </c>
      <c r="B16" s="26" t="s">
        <v>20</v>
      </c>
      <c r="C16" s="26" t="s">
        <v>21</v>
      </c>
      <c r="D16" s="29">
        <v>90100</v>
      </c>
      <c r="E16" s="30">
        <f t="shared" si="0"/>
        <v>90.1</v>
      </c>
      <c r="F16" s="2"/>
    </row>
    <row r="17" spans="1:6" ht="47.25">
      <c r="A17" s="7" t="s">
        <v>7</v>
      </c>
      <c r="B17" s="26" t="s">
        <v>21</v>
      </c>
      <c r="C17" s="26" t="s">
        <v>26</v>
      </c>
      <c r="D17" s="29">
        <v>1523750</v>
      </c>
      <c r="E17" s="30">
        <f>E18+E19</f>
        <v>1390.75</v>
      </c>
      <c r="F17" s="2"/>
    </row>
    <row r="18" spans="1:6" outlineLevel="1">
      <c r="A18" s="12" t="s">
        <v>8</v>
      </c>
      <c r="B18" s="26" t="s">
        <v>21</v>
      </c>
      <c r="C18" s="26" t="s">
        <v>25</v>
      </c>
      <c r="D18" s="29">
        <v>1521750</v>
      </c>
      <c r="E18" s="30">
        <f>D18/1000-90-14-29</f>
        <v>1388.75</v>
      </c>
      <c r="F18" s="2"/>
    </row>
    <row r="19" spans="1:6" ht="47.25" outlineLevel="1">
      <c r="A19" s="12" t="s">
        <v>9</v>
      </c>
      <c r="B19" s="26" t="s">
        <v>21</v>
      </c>
      <c r="C19" s="26" t="s">
        <v>29</v>
      </c>
      <c r="D19" s="29">
        <v>2000</v>
      </c>
      <c r="E19" s="30">
        <f t="shared" si="0"/>
        <v>2</v>
      </c>
      <c r="F19" s="2"/>
    </row>
    <row r="20" spans="1:6">
      <c r="A20" s="7" t="s">
        <v>10</v>
      </c>
      <c r="B20" s="26" t="s">
        <v>22</v>
      </c>
      <c r="C20" s="26" t="s">
        <v>26</v>
      </c>
      <c r="D20" s="29">
        <v>411367.4</v>
      </c>
      <c r="E20" s="30">
        <f>E21</f>
        <v>453.96740000000005</v>
      </c>
      <c r="F20" s="2"/>
    </row>
    <row r="21" spans="1:6" outlineLevel="1">
      <c r="A21" s="12" t="s">
        <v>11</v>
      </c>
      <c r="B21" s="26" t="s">
        <v>22</v>
      </c>
      <c r="C21" s="26" t="s">
        <v>30</v>
      </c>
      <c r="D21" s="29">
        <v>411367.4</v>
      </c>
      <c r="E21" s="30">
        <f>D21/1000+42.6</f>
        <v>453.96740000000005</v>
      </c>
      <c r="F21" s="2"/>
    </row>
    <row r="22" spans="1:6" ht="31.5">
      <c r="A22" s="7" t="s">
        <v>12</v>
      </c>
      <c r="B22" s="26" t="s">
        <v>23</v>
      </c>
      <c r="C22" s="26" t="s">
        <v>26</v>
      </c>
      <c r="D22" s="29">
        <v>213348</v>
      </c>
      <c r="E22" s="30">
        <f>E23+E24</f>
        <v>213.34800000000001</v>
      </c>
      <c r="F22" s="2"/>
    </row>
    <row r="23" spans="1:6" outlineLevel="1">
      <c r="A23" s="12" t="s">
        <v>13</v>
      </c>
      <c r="B23" s="26" t="s">
        <v>23</v>
      </c>
      <c r="C23" s="26" t="s">
        <v>19</v>
      </c>
      <c r="D23" s="29">
        <v>118348</v>
      </c>
      <c r="E23" s="30">
        <f t="shared" si="0"/>
        <v>118.348</v>
      </c>
      <c r="F23" s="2"/>
    </row>
    <row r="24" spans="1:6" outlineLevel="1">
      <c r="A24" s="12" t="s">
        <v>14</v>
      </c>
      <c r="B24" s="26" t="s">
        <v>23</v>
      </c>
      <c r="C24" s="26" t="s">
        <v>21</v>
      </c>
      <c r="D24" s="29">
        <v>95000</v>
      </c>
      <c r="E24" s="30">
        <f t="shared" si="0"/>
        <v>95</v>
      </c>
      <c r="F24" s="2"/>
    </row>
    <row r="25" spans="1:6">
      <c r="A25" s="7" t="s">
        <v>15</v>
      </c>
      <c r="B25" s="26" t="s">
        <v>24</v>
      </c>
      <c r="C25" s="26" t="s">
        <v>26</v>
      </c>
      <c r="D25" s="29">
        <v>2020254</v>
      </c>
      <c r="E25" s="30">
        <f>E26</f>
        <v>2166.8539999999998</v>
      </c>
      <c r="F25" s="2"/>
    </row>
    <row r="26" spans="1:6" outlineLevel="1">
      <c r="A26" s="12" t="s">
        <v>16</v>
      </c>
      <c r="B26" s="26" t="s">
        <v>24</v>
      </c>
      <c r="C26" s="26" t="s">
        <v>19</v>
      </c>
      <c r="D26" s="29">
        <v>2020254</v>
      </c>
      <c r="E26" s="30">
        <f>D26/1000+0.7+145.9</f>
        <v>2166.8539999999998</v>
      </c>
      <c r="F26" s="2"/>
    </row>
    <row r="27" spans="1:6">
      <c r="A27" s="7" t="s">
        <v>17</v>
      </c>
      <c r="B27" s="26" t="s">
        <v>25</v>
      </c>
      <c r="C27" s="26" t="s">
        <v>26</v>
      </c>
      <c r="D27" s="29">
        <v>105933.6</v>
      </c>
      <c r="E27" s="30">
        <f>E28</f>
        <v>105.93360000000001</v>
      </c>
      <c r="F27" s="2"/>
    </row>
    <row r="28" spans="1:6" outlineLevel="1">
      <c r="A28" s="12" t="s">
        <v>18</v>
      </c>
      <c r="B28" s="26" t="s">
        <v>25</v>
      </c>
      <c r="C28" s="26" t="s">
        <v>19</v>
      </c>
      <c r="D28" s="29">
        <v>105933.6</v>
      </c>
      <c r="E28" s="30">
        <f t="shared" si="0"/>
        <v>105.93360000000001</v>
      </c>
      <c r="F28" s="2"/>
    </row>
    <row r="29" spans="1:6" ht="12.75" customHeight="1">
      <c r="A29" s="4"/>
      <c r="B29" s="8"/>
      <c r="C29" s="8"/>
      <c r="D29" s="4"/>
      <c r="E29" s="17"/>
      <c r="F29" s="2"/>
    </row>
    <row r="30" spans="1:6" ht="25.7" customHeight="1">
      <c r="A30" s="35"/>
      <c r="B30" s="36"/>
      <c r="C30" s="36"/>
      <c r="D30" s="36"/>
      <c r="E30" s="36"/>
      <c r="F30" s="2"/>
    </row>
  </sheetData>
  <mergeCells count="4">
    <mergeCell ref="A5:E5"/>
    <mergeCell ref="A6:E6"/>
    <mergeCell ref="A7:E7"/>
    <mergeCell ref="A30:E30"/>
  </mergeCells>
  <pageMargins left="0.78740157480314965" right="0.59055118110236227" top="0.59055118110236227" bottom="0.59055118110236227" header="0.39370078740157483" footer="0.51181102362204722"/>
  <pageSetup paperSize="9" fitToHeight="0" orientation="portrait" errors="blank" r:id="rId1"/>
  <headerFooter>
    <oddHeader>&amp;R&amp;P</oddHeader>
    <evenHeader>&amp;R&amp;P</even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autoPageBreaks="0" fitToPage="1"/>
  </sheetPr>
  <dimension ref="A1:G30"/>
  <sheetViews>
    <sheetView showGridLines="0" zoomScaleSheetLayoutView="100" workbookViewId="0">
      <selection activeCell="M10" sqref="M10"/>
    </sheetView>
  </sheetViews>
  <sheetFormatPr defaultRowHeight="15.75" outlineLevelRow="1"/>
  <cols>
    <col min="1" max="1" width="47.85546875" style="9" customWidth="1"/>
    <col min="2" max="3" width="11" style="10" customWidth="1"/>
    <col min="4" max="5" width="11.7109375" style="9" hidden="1" customWidth="1"/>
    <col min="6" max="6" width="14.140625" style="15" customWidth="1"/>
    <col min="7" max="7" width="14.42578125" style="13" customWidth="1"/>
    <col min="8" max="16384" width="9.140625" style="1"/>
  </cols>
  <sheetData>
    <row r="1" spans="1:7">
      <c r="B1" s="10" t="s">
        <v>42</v>
      </c>
    </row>
    <row r="2" spans="1:7">
      <c r="B2" s="10" t="s">
        <v>32</v>
      </c>
    </row>
    <row r="3" spans="1:7">
      <c r="B3" s="10" t="s">
        <v>39</v>
      </c>
    </row>
    <row r="5" spans="1:7">
      <c r="A5" s="31" t="s">
        <v>33</v>
      </c>
      <c r="B5" s="31"/>
      <c r="C5" s="31"/>
      <c r="D5" s="31"/>
      <c r="E5" s="31"/>
      <c r="F5" s="31"/>
      <c r="G5" s="31"/>
    </row>
    <row r="6" spans="1:7" ht="29.25" customHeight="1">
      <c r="A6" s="32" t="s">
        <v>43</v>
      </c>
      <c r="B6" s="32"/>
      <c r="C6" s="32"/>
      <c r="D6" s="32"/>
      <c r="E6" s="32"/>
      <c r="F6" s="32"/>
      <c r="G6" s="32"/>
    </row>
    <row r="7" spans="1:7" ht="12" customHeight="1">
      <c r="A7" s="33"/>
      <c r="B7" s="34"/>
      <c r="C7" s="34"/>
      <c r="D7" s="34"/>
      <c r="E7" s="34"/>
      <c r="F7" s="34"/>
      <c r="G7" s="14"/>
    </row>
    <row r="8" spans="1:7" ht="53.25" customHeight="1">
      <c r="A8" s="5" t="s">
        <v>35</v>
      </c>
      <c r="B8" s="6" t="s">
        <v>36</v>
      </c>
      <c r="C8" s="6" t="s">
        <v>37</v>
      </c>
      <c r="D8" s="5"/>
      <c r="E8" s="5"/>
      <c r="F8" s="18" t="s">
        <v>40</v>
      </c>
      <c r="G8" s="19" t="s">
        <v>41</v>
      </c>
    </row>
    <row r="9" spans="1:7" ht="51" customHeight="1">
      <c r="A9" s="11" t="s">
        <v>34</v>
      </c>
      <c r="B9" s="25" t="s">
        <v>26</v>
      </c>
      <c r="C9" s="25" t="s">
        <v>26</v>
      </c>
      <c r="D9" s="5"/>
      <c r="E9" s="5"/>
      <c r="F9" s="21">
        <f>F10+F15+F17+F20+F22+F25+F27</f>
        <v>6495.2</v>
      </c>
      <c r="G9" s="22">
        <f>G10+G15+G17+G20+G22+G25+G27</f>
        <v>6535.9</v>
      </c>
    </row>
    <row r="10" spans="1:7">
      <c r="A10" s="7" t="s">
        <v>0</v>
      </c>
      <c r="B10" s="26" t="s">
        <v>19</v>
      </c>
      <c r="C10" s="26" t="s">
        <v>26</v>
      </c>
      <c r="D10" s="3">
        <v>2249889.04</v>
      </c>
      <c r="E10" s="3">
        <v>2253096.13</v>
      </c>
      <c r="F10" s="23">
        <f>F11+F12+F13+F14</f>
        <v>2399.4890400000004</v>
      </c>
      <c r="G10" s="24">
        <f>G11+G12+G13+G14</f>
        <v>2554.3961300000001</v>
      </c>
    </row>
    <row r="11" spans="1:7" ht="47.25" outlineLevel="1">
      <c r="A11" s="12" t="s">
        <v>1</v>
      </c>
      <c r="B11" s="26" t="s">
        <v>19</v>
      </c>
      <c r="C11" s="26" t="s">
        <v>20</v>
      </c>
      <c r="D11" s="3">
        <v>505775</v>
      </c>
      <c r="E11" s="3">
        <v>505775</v>
      </c>
      <c r="F11" s="23">
        <f t="shared" ref="F11:G28" si="0">D11/1000</f>
        <v>505.77499999999998</v>
      </c>
      <c r="G11" s="20">
        <f t="shared" si="0"/>
        <v>505.77499999999998</v>
      </c>
    </row>
    <row r="12" spans="1:7" ht="78.75" outlineLevel="1">
      <c r="A12" s="12" t="s">
        <v>2</v>
      </c>
      <c r="B12" s="26" t="s">
        <v>19</v>
      </c>
      <c r="C12" s="26" t="s">
        <v>22</v>
      </c>
      <c r="D12" s="3">
        <v>1385867.04</v>
      </c>
      <c r="E12" s="3">
        <v>1389074.13</v>
      </c>
      <c r="F12" s="23">
        <f>D12/1000</f>
        <v>1385.8670400000001</v>
      </c>
      <c r="G12" s="20">
        <f t="shared" ref="G12:G28" si="1">E12/1000</f>
        <v>1389.07413</v>
      </c>
    </row>
    <row r="13" spans="1:7" outlineLevel="1">
      <c r="A13" s="12" t="s">
        <v>3</v>
      </c>
      <c r="B13" s="26" t="s">
        <v>19</v>
      </c>
      <c r="C13" s="26" t="s">
        <v>27</v>
      </c>
      <c r="D13" s="3">
        <v>2000</v>
      </c>
      <c r="E13" s="3">
        <v>2000</v>
      </c>
      <c r="F13" s="23">
        <f t="shared" si="0"/>
        <v>2</v>
      </c>
      <c r="G13" s="20">
        <f t="shared" si="1"/>
        <v>2</v>
      </c>
    </row>
    <row r="14" spans="1:7" outlineLevel="1">
      <c r="A14" s="12" t="s">
        <v>4</v>
      </c>
      <c r="B14" s="26" t="s">
        <v>19</v>
      </c>
      <c r="C14" s="26" t="s">
        <v>28</v>
      </c>
      <c r="D14" s="3">
        <v>356247</v>
      </c>
      <c r="E14" s="3">
        <v>356247</v>
      </c>
      <c r="F14" s="23">
        <f>D14/1000+149.6</f>
        <v>505.84699999999998</v>
      </c>
      <c r="G14" s="20">
        <f>E14/1000+301.3</f>
        <v>657.54700000000003</v>
      </c>
    </row>
    <row r="15" spans="1:7">
      <c r="A15" s="7" t="s">
        <v>5</v>
      </c>
      <c r="B15" s="26" t="s">
        <v>20</v>
      </c>
      <c r="C15" s="26" t="s">
        <v>26</v>
      </c>
      <c r="D15" s="3">
        <v>90100</v>
      </c>
      <c r="E15" s="3">
        <v>90100</v>
      </c>
      <c r="F15" s="23">
        <f>F16</f>
        <v>90.1</v>
      </c>
      <c r="G15" s="24">
        <f>G16</f>
        <v>90.1</v>
      </c>
    </row>
    <row r="16" spans="1:7" ht="31.5" outlineLevel="1">
      <c r="A16" s="12" t="s">
        <v>6</v>
      </c>
      <c r="B16" s="26" t="s">
        <v>20</v>
      </c>
      <c r="C16" s="26" t="s">
        <v>21</v>
      </c>
      <c r="D16" s="3">
        <v>90100</v>
      </c>
      <c r="E16" s="3">
        <v>90100</v>
      </c>
      <c r="F16" s="23">
        <f t="shared" si="0"/>
        <v>90.1</v>
      </c>
      <c r="G16" s="24">
        <f t="shared" si="0"/>
        <v>90.1</v>
      </c>
    </row>
    <row r="17" spans="1:7" ht="47.25">
      <c r="A17" s="7" t="s">
        <v>7</v>
      </c>
      <c r="B17" s="26" t="s">
        <v>21</v>
      </c>
      <c r="C17" s="26" t="s">
        <v>26</v>
      </c>
      <c r="D17" s="3">
        <v>1479131.84</v>
      </c>
      <c r="E17" s="3">
        <v>1463290.76</v>
      </c>
      <c r="F17" s="23">
        <f>F18+F19</f>
        <v>1359.8318400000001</v>
      </c>
      <c r="G17" s="24">
        <f>G18+G19</f>
        <v>1192.2907600000001</v>
      </c>
    </row>
    <row r="18" spans="1:7" outlineLevel="1">
      <c r="A18" s="12" t="s">
        <v>8</v>
      </c>
      <c r="B18" s="26" t="s">
        <v>21</v>
      </c>
      <c r="C18" s="26" t="s">
        <v>25</v>
      </c>
      <c r="D18" s="3">
        <v>1477131.84</v>
      </c>
      <c r="E18" s="3">
        <v>1461290.76</v>
      </c>
      <c r="F18" s="23">
        <f>D18/1000-100-19.3</f>
        <v>1357.8318400000001</v>
      </c>
      <c r="G18" s="20">
        <f>E18/1000-171-100</f>
        <v>1190.2907600000001</v>
      </c>
    </row>
    <row r="19" spans="1:7" ht="47.25" outlineLevel="1">
      <c r="A19" s="12" t="s">
        <v>9</v>
      </c>
      <c r="B19" s="26" t="s">
        <v>21</v>
      </c>
      <c r="C19" s="26" t="s">
        <v>29</v>
      </c>
      <c r="D19" s="3">
        <v>2000</v>
      </c>
      <c r="E19" s="3">
        <v>2000</v>
      </c>
      <c r="F19" s="23">
        <f t="shared" si="0"/>
        <v>2</v>
      </c>
      <c r="G19" s="20">
        <f t="shared" si="1"/>
        <v>2</v>
      </c>
    </row>
    <row r="20" spans="1:7">
      <c r="A20" s="7" t="s">
        <v>10</v>
      </c>
      <c r="B20" s="26" t="s">
        <v>22</v>
      </c>
      <c r="C20" s="26" t="s">
        <v>26</v>
      </c>
      <c r="D20" s="3">
        <v>448400</v>
      </c>
      <c r="E20" s="3">
        <v>476200</v>
      </c>
      <c r="F20" s="23">
        <f>F21</f>
        <v>448.4</v>
      </c>
      <c r="G20" s="24">
        <f>G21</f>
        <v>476.2</v>
      </c>
    </row>
    <row r="21" spans="1:7" outlineLevel="1">
      <c r="A21" s="12" t="s">
        <v>11</v>
      </c>
      <c r="B21" s="26" t="s">
        <v>22</v>
      </c>
      <c r="C21" s="26" t="s">
        <v>30</v>
      </c>
      <c r="D21" s="3">
        <v>448400</v>
      </c>
      <c r="E21" s="3">
        <v>476200</v>
      </c>
      <c r="F21" s="23">
        <f>D21/1000</f>
        <v>448.4</v>
      </c>
      <c r="G21" s="20">
        <f t="shared" si="1"/>
        <v>476.2</v>
      </c>
    </row>
    <row r="22" spans="1:7" ht="31.5">
      <c r="A22" s="7" t="s">
        <v>12</v>
      </c>
      <c r="B22" s="26" t="s">
        <v>23</v>
      </c>
      <c r="C22" s="26" t="s">
        <v>26</v>
      </c>
      <c r="D22" s="3">
        <v>179919.21</v>
      </c>
      <c r="E22" s="3">
        <v>198686.86</v>
      </c>
      <c r="F22" s="23">
        <f>F23+F24</f>
        <v>149.61921000000001</v>
      </c>
      <c r="G22" s="24">
        <f>G23+G24</f>
        <v>168.38686000000001</v>
      </c>
    </row>
    <row r="23" spans="1:7" outlineLevel="1">
      <c r="A23" s="12" t="s">
        <v>13</v>
      </c>
      <c r="B23" s="26" t="s">
        <v>23</v>
      </c>
      <c r="C23" s="26" t="s">
        <v>19</v>
      </c>
      <c r="D23" s="3">
        <v>84919.21</v>
      </c>
      <c r="E23" s="3">
        <v>84348</v>
      </c>
      <c r="F23" s="23">
        <f>D23/1000-30.3</f>
        <v>54.61921000000001</v>
      </c>
      <c r="G23" s="20">
        <f>E23/1000-30.3</f>
        <v>54.048000000000002</v>
      </c>
    </row>
    <row r="24" spans="1:7" outlineLevel="1">
      <c r="A24" s="12" t="s">
        <v>14</v>
      </c>
      <c r="B24" s="26" t="s">
        <v>23</v>
      </c>
      <c r="C24" s="26" t="s">
        <v>21</v>
      </c>
      <c r="D24" s="3">
        <v>95000</v>
      </c>
      <c r="E24" s="3">
        <v>114338.86</v>
      </c>
      <c r="F24" s="23">
        <f t="shared" si="0"/>
        <v>95</v>
      </c>
      <c r="G24" s="20">
        <f t="shared" si="1"/>
        <v>114.33886</v>
      </c>
    </row>
    <row r="25" spans="1:7">
      <c r="A25" s="7" t="s">
        <v>15</v>
      </c>
      <c r="B25" s="26" t="s">
        <v>24</v>
      </c>
      <c r="C25" s="26" t="s">
        <v>26</v>
      </c>
      <c r="D25" s="3">
        <v>1941825.31</v>
      </c>
      <c r="E25" s="3">
        <v>1948590.65</v>
      </c>
      <c r="F25" s="23">
        <f>F26</f>
        <v>1941.8253099999999</v>
      </c>
      <c r="G25" s="24">
        <f>G26</f>
        <v>1948.5906499999999</v>
      </c>
    </row>
    <row r="26" spans="1:7" outlineLevel="1">
      <c r="A26" s="12" t="s">
        <v>16</v>
      </c>
      <c r="B26" s="26" t="s">
        <v>24</v>
      </c>
      <c r="C26" s="26" t="s">
        <v>19</v>
      </c>
      <c r="D26" s="3">
        <v>1941825.31</v>
      </c>
      <c r="E26" s="3">
        <v>1948590.65</v>
      </c>
      <c r="F26" s="23">
        <f>D26/1000</f>
        <v>1941.8253099999999</v>
      </c>
      <c r="G26" s="20">
        <f t="shared" si="1"/>
        <v>1948.5906499999999</v>
      </c>
    </row>
    <row r="27" spans="1:7">
      <c r="A27" s="7" t="s">
        <v>17</v>
      </c>
      <c r="B27" s="26" t="s">
        <v>25</v>
      </c>
      <c r="C27" s="26" t="s">
        <v>26</v>
      </c>
      <c r="D27" s="3">
        <v>105934.6</v>
      </c>
      <c r="E27" s="3">
        <v>105935.6</v>
      </c>
      <c r="F27" s="23">
        <f>F28</f>
        <v>105.9346</v>
      </c>
      <c r="G27" s="24">
        <f>G28</f>
        <v>105.93560000000001</v>
      </c>
    </row>
    <row r="28" spans="1:7" outlineLevel="1">
      <c r="A28" s="12" t="s">
        <v>18</v>
      </c>
      <c r="B28" s="26" t="s">
        <v>25</v>
      </c>
      <c r="C28" s="26" t="s">
        <v>19</v>
      </c>
      <c r="D28" s="3">
        <v>105934.6</v>
      </c>
      <c r="E28" s="3">
        <v>105935.6</v>
      </c>
      <c r="F28" s="23">
        <f t="shared" si="0"/>
        <v>105.9346</v>
      </c>
      <c r="G28" s="20">
        <f t="shared" si="1"/>
        <v>105.93560000000001</v>
      </c>
    </row>
    <row r="29" spans="1:7" ht="12.75" customHeight="1">
      <c r="A29" s="4"/>
      <c r="B29" s="8"/>
      <c r="C29" s="8"/>
      <c r="D29" s="4"/>
      <c r="E29" s="4"/>
      <c r="F29" s="17"/>
      <c r="G29" s="14"/>
    </row>
    <row r="30" spans="1:7" ht="25.7" customHeight="1">
      <c r="A30" s="35"/>
      <c r="B30" s="36"/>
      <c r="C30" s="36"/>
      <c r="D30" s="36"/>
      <c r="E30" s="36"/>
      <c r="F30" s="36"/>
      <c r="G30" s="14"/>
    </row>
  </sheetData>
  <mergeCells count="4">
    <mergeCell ref="A7:F7"/>
    <mergeCell ref="A30:F30"/>
    <mergeCell ref="A5:G5"/>
    <mergeCell ref="A6:G6"/>
  </mergeCells>
  <pageMargins left="0.78740157480314965" right="0.59055118110236227" top="0.59055118110236227" bottom="0.59055118110236227" header="0.39370078740157483" footer="0.51181102362204722"/>
  <pageSetup paperSize="9" scale="89" fitToHeight="0" orientation="portrait" errors="blank" r:id="rId1"/>
  <headerFooter>
    <oddHeader>&amp;R&amp;P</oddHeader>
    <evenHeader>&amp;R&amp;P</even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№ 6</vt:lpstr>
      <vt:lpstr>№ 12</vt:lpstr>
      <vt:lpstr>'№ 12'!Заголовки_для_печати</vt:lpstr>
      <vt:lpstr>'№ 6'!Заголовки_для_печати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BUDGET_03\Budget_03</dc:creator>
  <cp:lastModifiedBy>Admin</cp:lastModifiedBy>
  <cp:lastPrinted>2019-04-18T12:56:55Z</cp:lastPrinted>
  <dcterms:created xsi:type="dcterms:W3CDTF">2019-04-17T11:07:39Z</dcterms:created>
  <dcterms:modified xsi:type="dcterms:W3CDTF">2019-04-18T12:57:09Z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29.03.2017 15_21_48)(2).xls</vt:lpwstr>
  </property>
  <property fmtid="{D5CDD505-2E9C-101B-9397-08002B2CF9AE}" pid="3" name="Название отчета">
    <vt:lpwstr>Вариант (новый от 29.03.2017 15_21_48)(2).xls</vt:lpwstr>
  </property>
  <property fmtid="{D5CDD505-2E9C-101B-9397-08002B2CF9AE}" pid="4" name="Версия клиента">
    <vt:lpwstr>19.1.14.4010</vt:lpwstr>
  </property>
  <property fmtid="{D5CDD505-2E9C-101B-9397-08002B2CF9AE}" pid="5" name="Версия базы">
    <vt:lpwstr>19.1.1625.443014682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bks2019r</vt:lpwstr>
  </property>
  <property fmtid="{D5CDD505-2E9C-101B-9397-08002B2CF9AE}" pid="9" name="Пользователь">
    <vt:lpwstr>14чеботарь</vt:lpwstr>
  </property>
  <property fmtid="{D5CDD505-2E9C-101B-9397-08002B2CF9AE}" pid="10" name="Шаблон">
    <vt:lpwstr>sqr_rosp_exp2016</vt:lpwstr>
  </property>
  <property fmtid="{D5CDD505-2E9C-101B-9397-08002B2CF9AE}" pid="11" name="Локальная база">
    <vt:lpwstr>используется</vt:lpwstr>
  </property>
</Properties>
</file>