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105" windowWidth="15195" windowHeight="8700"/>
  </bookViews>
  <sheets>
    <sheet name="№ 9" sheetId="8" r:id="rId1"/>
    <sheet name="Источники 2010-2011" sheetId="6" state="hidden" r:id="rId2"/>
    <sheet name="ДОЛГ 2009" sheetId="5" state="hidden" r:id="rId3"/>
  </sheets>
  <definedNames>
    <definedName name="_xlnm.Print_Titles" localSheetId="0">'№ 9'!$10:$11</definedName>
    <definedName name="_xlnm.Print_Titles" localSheetId="1">'Источники 2010-2011'!$9:$9</definedName>
  </definedNames>
  <calcPr calcId="125725"/>
</workbook>
</file>

<file path=xl/calcChain.xml><?xml version="1.0" encoding="utf-8"?>
<calcChain xmlns="http://schemas.openxmlformats.org/spreadsheetml/2006/main">
  <c r="C20" i="8"/>
  <c r="C19" s="1"/>
  <c r="C18" s="1"/>
  <c r="C16"/>
  <c r="C15" s="1"/>
  <c r="C14" s="1"/>
  <c r="D19" i="6"/>
  <c r="D15"/>
  <c r="C19"/>
  <c r="D21" s="1"/>
  <c r="D20" s="1"/>
  <c r="D25"/>
  <c r="D22"/>
  <c r="D33"/>
  <c r="D32" s="1"/>
  <c r="D31" s="1"/>
  <c r="D44"/>
  <c r="D43" s="1"/>
  <c r="D18"/>
  <c r="D13"/>
  <c r="D12"/>
  <c r="D23"/>
  <c r="D29"/>
  <c r="D28" s="1"/>
  <c r="D36"/>
  <c r="D35" s="1"/>
  <c r="D40"/>
  <c r="C21"/>
  <c r="C20" s="1"/>
  <c r="C15"/>
  <c r="C25"/>
  <c r="C33"/>
  <c r="C32"/>
  <c r="C31" s="1"/>
  <c r="C44"/>
  <c r="C43" s="1"/>
  <c r="C18"/>
  <c r="C13"/>
  <c r="C12" s="1"/>
  <c r="C23"/>
  <c r="C22"/>
  <c r="C29"/>
  <c r="C28" s="1"/>
  <c r="C36"/>
  <c r="C35"/>
  <c r="C34" s="1"/>
  <c r="C40"/>
  <c r="F6" i="5"/>
  <c r="F7"/>
  <c r="E14" s="1"/>
  <c r="F8"/>
  <c r="B9"/>
  <c r="B20" s="1"/>
  <c r="C9"/>
  <c r="C20" s="1"/>
  <c r="D9"/>
  <c r="E9"/>
  <c r="E13" s="1"/>
  <c r="D20"/>
  <c r="E20"/>
  <c r="E23" s="1"/>
  <c r="F21"/>
  <c r="D23"/>
  <c r="D37"/>
  <c r="D40" s="1"/>
  <c r="F38"/>
  <c r="D55" i="6" l="1"/>
  <c r="D54" s="1"/>
  <c r="D53" s="1"/>
  <c r="D52" s="1"/>
  <c r="D17"/>
  <c r="B23" i="5"/>
  <c r="B37" s="1"/>
  <c r="F20"/>
  <c r="D51" i="6"/>
  <c r="D50" s="1"/>
  <c r="D49" s="1"/>
  <c r="D48" s="1"/>
  <c r="D27"/>
  <c r="E37" i="5"/>
  <c r="E40" s="1"/>
  <c r="E44" s="1"/>
  <c r="E27"/>
  <c r="C22"/>
  <c r="F22" s="1"/>
  <c r="C27" i="6"/>
  <c r="D34"/>
  <c r="D11"/>
  <c r="C51"/>
  <c r="C50" s="1"/>
  <c r="C49" s="1"/>
  <c r="C48" s="1"/>
  <c r="F9" i="5"/>
  <c r="E12" s="1"/>
  <c r="C17" i="6"/>
  <c r="C11" s="1"/>
  <c r="C55"/>
  <c r="C54" s="1"/>
  <c r="C53" s="1"/>
  <c r="C52" s="1"/>
  <c r="C47" s="1"/>
  <c r="C13" i="8"/>
  <c r="C12" s="1"/>
  <c r="D47" i="6" l="1"/>
  <c r="C23" i="5"/>
  <c r="C37" s="1"/>
  <c r="B40"/>
  <c r="F23"/>
  <c r="E26" s="1"/>
  <c r="E28"/>
  <c r="C39" l="1"/>
  <c r="F39" s="1"/>
  <c r="F37"/>
  <c r="E45" l="1"/>
  <c r="F40"/>
  <c r="E43" s="1"/>
  <c r="C40"/>
</calcChain>
</file>

<file path=xl/comments1.xml><?xml version="1.0" encoding="utf-8"?>
<comments xmlns="http://schemas.openxmlformats.org/spreadsheetml/2006/main">
  <authors>
    <author>Татьяна Сморкалова</author>
  </authors>
  <commentList>
    <comment ref="C26" authorId="0">
      <text>
        <r>
          <rPr>
            <b/>
            <sz val="12"/>
            <color indexed="81"/>
            <rFont val="Tahoma"/>
            <family val="2"/>
            <charset val="204"/>
          </rPr>
          <t>в случае, если задолженность будет не погашена в 2008 г.</t>
        </r>
      </text>
    </comment>
  </commentList>
</comments>
</file>

<file path=xl/sharedStrings.xml><?xml version="1.0" encoding="utf-8"?>
<sst xmlns="http://schemas.openxmlformats.org/spreadsheetml/2006/main" count="185" uniqueCount="142">
  <si>
    <t>к Закону Кировской области</t>
  </si>
  <si>
    <t>Наименование показателя</t>
  </si>
  <si>
    <t>Код бюджетной классификации</t>
  </si>
  <si>
    <t>ИСТОЧНИКИ ВНУТРЕННЕГО ФИНАНСИРОВАНИЯ ДЕФИЦИТОВ БЮДЖЕТОВ</t>
  </si>
  <si>
    <t>000 01 00 00 00 00 0000 000</t>
  </si>
  <si>
    <t>Государственные   (муниципальные)   ценные   бумаги,   номинальная стоимость которых указана в валюте Российской Федерации</t>
  </si>
  <si>
    <t>000 01 01 00 00 00 0000 000</t>
  </si>
  <si>
    <t>000 01 01 00 00 00 0000 700</t>
  </si>
  <si>
    <t>812 01 01 00 00 02 0000 710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</si>
  <si>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</si>
  <si>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000 01 01 00 00 00 0000 800</t>
  </si>
  <si>
    <t>812 01 01 00 00 02 0000 810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</si>
  <si>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</si>
  <si>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</si>
  <si>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</si>
  <si>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</si>
  <si>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бюджетом субъекта Российской Федерации в валюте Российской Федерации</t>
  </si>
  <si>
    <t>812 01 02 00 00 02 0000 710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</si>
  <si>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</si>
  <si>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</si>
  <si>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бюджетом субъекта Российской Федерации кредитов от кредитных организаций в валюте Российской Федерации</t>
  </si>
  <si>
    <t>812 01 02 00 00 02 0000 810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</si>
  <si>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</si>
  <si>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</si>
  <si>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</si>
  <si>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Полученные кредитов от других бюджетов бюджетной системы Российской Федерации бюджетом субъекта Российской Федерации в валюте Российской Федерации</t>
  </si>
  <si>
    <t>812 01 03 00 00 02 0000 710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</si>
  <si>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</si>
  <si>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</si>
  <si>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812 01 03 00 00 02 0000 810</t>
  </si>
  <si>
    <t>Иные источники внутреннего финансирования дефицитов бюджетов</t>
  </si>
  <si>
    <t>000 01 06 00 00 00 0000 000</t>
  </si>
  <si>
    <t>Акции и иные формы участия в капитале, находящиеся в государственной и муниципальной собственности</t>
  </si>
  <si>
    <t>000 01 06 01 00 00 0000 000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</si>
  <si>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</si>
  <si>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</si>
  <si>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собственности субъекта Российской Федерации</t>
  </si>
  <si>
    <t>819 01 06 01 00 02 0000 630</t>
  </si>
  <si>
    <t>Исполнение государственных и муниципальных гарантий в валюте Российской Федерации</t>
  </si>
  <si>
    <t>000 01 06 04 00 00 0000 000</t>
  </si>
  <si>
    <t>000 01 06 04 00 00 0000 800</t>
  </si>
  <si>
    <t>812 01 06 04 00 02 0000 810</t>
  </si>
  <si>
    <t xml:space="preserve">Бюджетные кредиты, предоставленные внутри страны в валюте Российской Федерации </t>
  </si>
  <si>
    <t>000 01 06 05 00 00 0000 000</t>
  </si>
  <si>
    <t xml:space="preserve">Возврат бюджетных кредитов, предоставленных внутри страны в валюте Российской Федерации </t>
  </si>
  <si>
    <t>000 01 06 05 00 00 0000 600</t>
  </si>
  <si>
    <t>812 01 06 05 01 02 0000 640</t>
  </si>
  <si>
    <t>Возврат лизинговых платежей от лизинговых компаний по договорам лизинга, заключенным до 2006 года,  для поставки субъектам агропромышленного комплекса области машин, оборудования и племенных животных за счёт средств областного бюджета</t>
  </si>
  <si>
    <t>812 01 06 05 02 02 0000 640</t>
  </si>
  <si>
    <t>Возврат бюджетных кредитов, предоставленных бюджетам муниципальных образований Кировской области из областного бюджета</t>
  </si>
  <si>
    <t xml:space="preserve">Предоставление бюджетных кредитов внутри страны в валюте Российской Федерации </t>
  </si>
  <si>
    <t>000 01 06 05 00 00 0000 500</t>
  </si>
  <si>
    <t>Предоставление бюджетных кредитов другим бюджетам бюджетной системы Российской Федерации из бюджета субъекта Российской Федерации в валюте Российской Федерации</t>
  </si>
  <si>
    <t>812 01 06 05 02 02 0000 540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</si>
  <si>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</si>
  <si>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</si>
  <si>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</si>
  <si>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</si>
  <si>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</si>
  <si>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</si>
  <si>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</si>
  <si>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</si>
  <si>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бюджета субъекта Российской Федерации</t>
  </si>
  <si>
    <t>812 01 05 02 01 02 0000 510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</si>
  <si>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</si>
  <si>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</si>
  <si>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</si>
  <si>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</si>
  <si>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</si>
  <si>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</si>
  <si>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бюджета субъекта Российской Федерации</t>
  </si>
  <si>
    <t>812 01 05 02 01 02 0000 610</t>
  </si>
  <si>
    <t>ИТОГО</t>
  </si>
  <si>
    <t>Объём обязательств на начало года</t>
  </si>
  <si>
    <t>2009 год</t>
  </si>
  <si>
    <t>2010 год</t>
  </si>
  <si>
    <t xml:space="preserve">РАСЧЁТ ПРЕДЕЛЬНОГО ОБЪЁМА ГОСУДАРСТВЕННОГО ДОЛГА КИРОВСКОЙ ОБЛАСТИ  </t>
  </si>
  <si>
    <t>Показатели</t>
  </si>
  <si>
    <t>Долговые ценные бумаги Кировской области</t>
  </si>
  <si>
    <t>Кредиты кредитных организаций</t>
  </si>
  <si>
    <t>Долговые обязательства перед федеральным бюджетом</t>
  </si>
  <si>
    <t>Государственные гарантии Кировской области</t>
  </si>
  <si>
    <t>Показатели областного бюджета</t>
  </si>
  <si>
    <t>Расчётная величина</t>
  </si>
  <si>
    <t>Предел</t>
  </si>
  <si>
    <t xml:space="preserve">  в том числе верхний предел долга по государственным гарантиям Кировской области</t>
  </si>
  <si>
    <t>Привлечение обязательств в 2009 году</t>
  </si>
  <si>
    <t>Гашение обязательств в 2009 году</t>
  </si>
  <si>
    <t xml:space="preserve">Объём обязательств на конец 2009 года </t>
  </si>
  <si>
    <t>Привлечение обязательств в 2010 году</t>
  </si>
  <si>
    <t>Гашение обязательств в 2010 году</t>
  </si>
  <si>
    <t xml:space="preserve">Объём обязательств на конец 2010 года </t>
  </si>
  <si>
    <t>Верхний предел государственного внутреннего долга Кировской области по состоянию на 01.01.2010</t>
  </si>
  <si>
    <t>Предельный объём государственного долга Кировской области на 2009 финансовый год</t>
  </si>
  <si>
    <t>Верхний предел государственного внутреннего долга Кировской области по состоянию на 01.01.2011</t>
  </si>
  <si>
    <t>Предельный объём государственного долга Кировской области на 2010 финансовый год</t>
  </si>
  <si>
    <t>Источники</t>
  </si>
  <si>
    <t>Сумма  (тыс.рублей)</t>
  </si>
  <si>
    <t>Бюджетные кредиты от других бюджетов бюджетной системы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</si>
  <si>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</t>
  </si>
  <si>
    <t>Исполнение государственных гарантий субъекта Российской Федерации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</t>
  </si>
  <si>
    <t>Возврат бюджетных кредитов, предоставленных юридическим лицам из бюджета субъекта Российской Федерации в валюте Российской Федерации</t>
  </si>
  <si>
    <t>Возврат бюджетных кредитов, предоставленных из областного бюджета юридическим лицам до 2008 года</t>
  </si>
  <si>
    <t>812 01 06 05 01 02 0100 640</t>
  </si>
  <si>
    <t>Поступление денежных средств от юридических лиц в качестве возмещения гаранту в порядке регресса сумм, уплаченных гарантом во исполнение обязательств по гарантии</t>
  </si>
  <si>
    <t>812 01 06 05 01 02 0300 640</t>
  </si>
  <si>
    <t>812 01 06 05 01 02 0400 640</t>
  </si>
  <si>
    <t>Возврат бюджетных кредитов,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</si>
  <si>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>812 01 06 05 02 02 0100 640</t>
  </si>
  <si>
    <t>Поступление денежных средств от  бюджетов муниципальных образований Кировской области в качестве возмещения гаранту в порядке регресса сумм, уплаченных гарантом во исполнение обязательств по гарантии</t>
  </si>
  <si>
    <t>812 01 06 05 02 02 0200 640</t>
  </si>
  <si>
    <t>Предоставление бюджетных кредитов бюджетам муниципальных образований Кировской области из областного бюджета</t>
  </si>
  <si>
    <t>812 01 06 05 02 02 0100 540</t>
  </si>
  <si>
    <t>2011 год</t>
  </si>
  <si>
    <t xml:space="preserve"> на 2009 - 2011 плановый период</t>
  </si>
  <si>
    <t xml:space="preserve">Приложение </t>
  </si>
  <si>
    <t>«Об областном бюджете на 2009 год</t>
  </si>
  <si>
    <t>и плановый период 2010 и 2011 годов»</t>
  </si>
  <si>
    <t xml:space="preserve">финансирования дефицита областного бюджетаплановый </t>
  </si>
  <si>
    <t>на плановый период 2010 и 2011 годов</t>
  </si>
  <si>
    <t>Привлечение обязательств в 2011 году</t>
  </si>
  <si>
    <t>Гашение обязательств в 2011 году</t>
  </si>
  <si>
    <t xml:space="preserve">Объём обязательств на конец 2011 года </t>
  </si>
  <si>
    <t>Верхний предел государственного внутреннего долга Кировской области по состоянию на 01.01.2012</t>
  </si>
  <si>
    <t>Предельный объём государственного долга Кировской области на 2011 финансовый год</t>
  </si>
  <si>
    <r>
      <t>Размещение государственных   (муниципальных)   ценных бумаг,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  <r>
      <rPr>
        <b/>
        <sz val="14"/>
        <rFont val="Times New Roman"/>
        <family val="1"/>
        <charset val="204"/>
      </rPr>
      <t xml:space="preserve"> </t>
    </r>
  </si>
  <si>
    <r>
      <t>Размещение государственных ценных бумаг субъекта Российской Федерации</t>
    </r>
    <r>
      <rPr>
        <b/>
        <sz val="14"/>
        <rFont val="Times New Roman"/>
        <family val="1"/>
        <charset val="204"/>
      </rPr>
      <t xml:space="preserve">,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</si>
  <si>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r>
      <t>Погашение государственных ценных бумаг субъекта Российской Федерации</t>
    </r>
    <r>
      <rPr>
        <b/>
        <sz val="14"/>
        <rFont val="Times New Roman"/>
        <family val="1"/>
        <charset val="204"/>
      </rPr>
      <t xml:space="preserve">,  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</si>
  <si>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r>
      <t>Погашение бюджетом субъекта Российской Федерации кредитов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от других бюджетов бюджетной системы Российской Федерации в валюте Российской Федерации</t>
    </r>
  </si>
  <si>
    <t>Увеличение прочих остатков средств бюджета</t>
  </si>
  <si>
    <t xml:space="preserve">Уменьшение прочих остатков денежных средств бюджетов </t>
  </si>
  <si>
    <t>Увеличение прочих остатков денежных средств бюджета</t>
  </si>
  <si>
    <t xml:space="preserve">                                 к решению Речной  </t>
  </si>
  <si>
    <t xml:space="preserve">                                 сельской Думы</t>
  </si>
  <si>
    <t xml:space="preserve">                                 Приложение № 9</t>
  </si>
  <si>
    <t>985 01 05 02 01 10 0000 610</t>
  </si>
  <si>
    <t>985 01 05 02 01 10 0000 510</t>
  </si>
  <si>
    <t xml:space="preserve">финансирования дефицита бюджета муниципального образования Речное сельское поселение </t>
  </si>
  <si>
    <t>Увеличение прочих остатков денежных средств бюджета поселения</t>
  </si>
  <si>
    <t>Уменьшение прочих остатков денежных средств бюджета поселения</t>
  </si>
  <si>
    <t xml:space="preserve">                                 от 12.04.2019 № 21/94 </t>
  </si>
  <si>
    <t>на 2019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</si>
</sst>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Arial Cyr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/>
    <xf numFmtId="164" fontId="5" fillId="0" borderId="1" xfId="0" applyNumberFormat="1" applyFont="1" applyBorder="1"/>
    <xf numFmtId="0" fontId="1" fillId="0" borderId="0" xfId="0" applyFont="1" applyAlignment="1">
      <alignment wrapText="1"/>
    </xf>
    <xf numFmtId="164" fontId="3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/>
    <xf numFmtId="164" fontId="1" fillId="0" borderId="0" xfId="0" applyNumberFormat="1" applyFont="1" applyBorder="1"/>
    <xf numFmtId="0" fontId="4" fillId="0" borderId="0" xfId="0" applyFont="1" applyFill="1" applyAlignment="1"/>
    <xf numFmtId="0" fontId="8" fillId="0" borderId="0" xfId="0" applyFont="1" applyFill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8" fillId="0" borderId="0" xfId="0" applyFont="1" applyFill="1" applyAlignment="1">
      <alignment horizontal="center"/>
    </xf>
    <xf numFmtId="164" fontId="9" fillId="0" borderId="4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vertical="center"/>
    </xf>
    <xf numFmtId="164" fontId="10" fillId="0" borderId="1" xfId="0" applyNumberFormat="1" applyFont="1" applyBorder="1"/>
    <xf numFmtId="164" fontId="1" fillId="0" borderId="1" xfId="0" applyNumberFormat="1" applyFont="1" applyBorder="1" applyAlignment="1">
      <alignment horizontal="right" vertical="top" wrapText="1"/>
    </xf>
    <xf numFmtId="0" fontId="8" fillId="0" borderId="0" xfId="0" applyFont="1" applyFill="1" applyBorder="1"/>
    <xf numFmtId="164" fontId="3" fillId="0" borderId="1" xfId="0" applyNumberFormat="1" applyFont="1" applyBorder="1" applyAlignment="1">
      <alignment vertical="center"/>
    </xf>
    <xf numFmtId="164" fontId="4" fillId="0" borderId="0" xfId="0" applyNumberFormat="1" applyFont="1" applyFill="1" applyAlignment="1">
      <alignment horizontal="left" indent="3"/>
    </xf>
    <xf numFmtId="0" fontId="4" fillId="0" borderId="0" xfId="0" applyFont="1" applyFill="1" applyAlignment="1">
      <alignment horizontal="left" indent="13"/>
    </xf>
    <xf numFmtId="164" fontId="4" fillId="0" borderId="0" xfId="0" applyNumberFormat="1" applyFont="1" applyFill="1" applyAlignment="1">
      <alignment horizontal="left" indent="13"/>
    </xf>
    <xf numFmtId="0" fontId="9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164" fontId="4" fillId="0" borderId="4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justify"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/>
    <xf numFmtId="0" fontId="9" fillId="0" borderId="0" xfId="0" applyFont="1" applyFill="1" applyAlignment="1">
      <alignment horizontal="left"/>
    </xf>
    <xf numFmtId="164" fontId="9" fillId="0" borderId="0" xfId="0" applyNumberFormat="1" applyFont="1" applyFill="1" applyAlignment="1">
      <alignment horizontal="left"/>
    </xf>
    <xf numFmtId="164" fontId="9" fillId="0" borderId="0" xfId="0" applyNumberFormat="1" applyFont="1" applyFill="1" applyAlignment="1"/>
    <xf numFmtId="0" fontId="9" fillId="0" borderId="0" xfId="0" applyFont="1" applyFill="1"/>
    <xf numFmtId="0" fontId="9" fillId="0" borderId="0" xfId="0" applyFont="1" applyFill="1" applyBorder="1" applyAlignment="1"/>
    <xf numFmtId="0" fontId="9" fillId="0" borderId="0" xfId="0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vertical="top" wrapText="1"/>
    </xf>
    <xf numFmtId="0" fontId="12" fillId="0" borderId="2" xfId="0" applyFont="1" applyFill="1" applyBorder="1" applyAlignment="1">
      <alignment horizontal="center" vertical="top" wrapText="1"/>
    </xf>
    <xf numFmtId="164" fontId="12" fillId="0" borderId="2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center"/>
    </xf>
    <xf numFmtId="164" fontId="12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12" fillId="0" borderId="8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164" fontId="12" fillId="0" borderId="8" xfId="0" applyNumberFormat="1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9" xfId="0" applyFont="1" applyBorder="1" applyAlignment="1">
      <alignment horizontal="left" indent="1"/>
    </xf>
    <xf numFmtId="0" fontId="1" fillId="0" borderId="10" xfId="0" applyFont="1" applyBorder="1" applyAlignment="1">
      <alignment horizontal="left" indent="1"/>
    </xf>
    <xf numFmtId="0" fontId="1" fillId="0" borderId="11" xfId="0" applyFont="1" applyBorder="1" applyAlignment="1">
      <alignment horizontal="left" inden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1"/>
  <sheetViews>
    <sheetView tabSelected="1" workbookViewId="0">
      <selection activeCell="A27" sqref="A27"/>
    </sheetView>
  </sheetViews>
  <sheetFormatPr defaultRowHeight="15.75"/>
  <cols>
    <col min="1" max="1" width="51" style="57" customWidth="1"/>
    <col min="2" max="2" width="28" style="70" customWidth="1"/>
    <col min="3" max="3" width="14.140625" style="70" customWidth="1"/>
    <col min="4" max="4" width="9.140625" style="12" customWidth="1"/>
    <col min="5" max="16384" width="9.140625" style="12"/>
  </cols>
  <sheetData>
    <row r="1" spans="1:3">
      <c r="A1" s="53"/>
      <c r="B1" s="54" t="s">
        <v>134</v>
      </c>
      <c r="C1" s="53"/>
    </row>
    <row r="2" spans="1:3">
      <c r="A2" s="53"/>
      <c r="B2" s="54" t="s">
        <v>132</v>
      </c>
      <c r="C2" s="53"/>
    </row>
    <row r="3" spans="1:3">
      <c r="A3" s="53"/>
      <c r="B3" s="54" t="s">
        <v>133</v>
      </c>
      <c r="C3" s="53"/>
    </row>
    <row r="4" spans="1:3">
      <c r="A4" s="53"/>
      <c r="B4" s="55" t="s">
        <v>140</v>
      </c>
      <c r="C4" s="56"/>
    </row>
    <row r="5" spans="1:3">
      <c r="A5" s="53"/>
      <c r="B5" s="56"/>
      <c r="C5" s="57"/>
    </row>
    <row r="6" spans="1:3" ht="24.75" customHeight="1">
      <c r="A6" s="75" t="s">
        <v>96</v>
      </c>
      <c r="B6" s="75"/>
      <c r="C6" s="75"/>
    </row>
    <row r="7" spans="1:3">
      <c r="A7" s="76" t="s">
        <v>137</v>
      </c>
      <c r="B7" s="76"/>
      <c r="C7" s="76"/>
    </row>
    <row r="8" spans="1:3">
      <c r="A8" s="75" t="s">
        <v>141</v>
      </c>
      <c r="B8" s="75"/>
      <c r="C8" s="75"/>
    </row>
    <row r="9" spans="1:3" ht="21" customHeight="1">
      <c r="A9" s="58"/>
      <c r="B9" s="59"/>
      <c r="C9" s="60"/>
    </row>
    <row r="10" spans="1:3" s="16" customFormat="1">
      <c r="A10" s="71" t="s">
        <v>1</v>
      </c>
      <c r="B10" s="71" t="s">
        <v>2</v>
      </c>
      <c r="C10" s="73" t="s">
        <v>97</v>
      </c>
    </row>
    <row r="11" spans="1:3" s="16" customFormat="1" ht="16.5" thickBot="1">
      <c r="A11" s="72"/>
      <c r="B11" s="72"/>
      <c r="C11" s="74"/>
    </row>
    <row r="12" spans="1:3" ht="48" thickBot="1">
      <c r="A12" s="61" t="s">
        <v>3</v>
      </c>
      <c r="B12" s="62" t="s">
        <v>4</v>
      </c>
      <c r="C12" s="63">
        <f>C13</f>
        <v>129.19999999999982</v>
      </c>
    </row>
    <row r="13" spans="1:3" ht="31.5">
      <c r="A13" s="64" t="s">
        <v>54</v>
      </c>
      <c r="B13" s="65" t="s">
        <v>55</v>
      </c>
      <c r="C13" s="66">
        <f>-C14+C18</f>
        <v>129.19999999999982</v>
      </c>
    </row>
    <row r="14" spans="1:3">
      <c r="A14" s="67" t="s">
        <v>56</v>
      </c>
      <c r="B14" s="68" t="s">
        <v>57</v>
      </c>
      <c r="C14" s="69">
        <f>C15</f>
        <v>6567.6</v>
      </c>
    </row>
    <row r="15" spans="1:3">
      <c r="A15" s="67" t="s">
        <v>129</v>
      </c>
      <c r="B15" s="68" t="s">
        <v>59</v>
      </c>
      <c r="C15" s="69">
        <f>C16</f>
        <v>6567.6</v>
      </c>
    </row>
    <row r="16" spans="1:3" ht="31.5">
      <c r="A16" s="67" t="s">
        <v>131</v>
      </c>
      <c r="B16" s="68" t="s">
        <v>61</v>
      </c>
      <c r="C16" s="69">
        <f>C17</f>
        <v>6567.6</v>
      </c>
    </row>
    <row r="17" spans="1:3" ht="31.5">
      <c r="A17" s="67" t="s">
        <v>138</v>
      </c>
      <c r="B17" s="68" t="s">
        <v>136</v>
      </c>
      <c r="C17" s="69">
        <v>6567.6</v>
      </c>
    </row>
    <row r="18" spans="1:3">
      <c r="A18" s="67" t="s">
        <v>64</v>
      </c>
      <c r="B18" s="68" t="s">
        <v>65</v>
      </c>
      <c r="C18" s="69">
        <f>C19</f>
        <v>6696.8</v>
      </c>
    </row>
    <row r="19" spans="1:3">
      <c r="A19" s="67" t="s">
        <v>66</v>
      </c>
      <c r="B19" s="68" t="s">
        <v>67</v>
      </c>
      <c r="C19" s="69">
        <f>C20</f>
        <v>6696.8</v>
      </c>
    </row>
    <row r="20" spans="1:3" ht="31.5">
      <c r="A20" s="67" t="s">
        <v>130</v>
      </c>
      <c r="B20" s="68" t="s">
        <v>69</v>
      </c>
      <c r="C20" s="69">
        <f>C21</f>
        <v>6696.8</v>
      </c>
    </row>
    <row r="21" spans="1:3" ht="31.5">
      <c r="A21" s="67" t="s">
        <v>139</v>
      </c>
      <c r="B21" s="68" t="s">
        <v>135</v>
      </c>
      <c r="C21" s="69">
        <v>6696.8</v>
      </c>
    </row>
  </sheetData>
  <mergeCells count="6">
    <mergeCell ref="A10:A11"/>
    <mergeCell ref="B10:B11"/>
    <mergeCell ref="C10:C11"/>
    <mergeCell ref="A6:C6"/>
    <mergeCell ref="A7:C7"/>
    <mergeCell ref="A8:C8"/>
  </mergeCells>
  <pageMargins left="1.1811023622047245" right="0.39370078740157483" top="0.98425196850393704" bottom="0.78740157480314965" header="0.59055118110236227" footer="0.35433070866141736"/>
  <pageSetup paperSize="9" scale="80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:N196"/>
  <sheetViews>
    <sheetView workbookViewId="0">
      <selection activeCell="B12" sqref="B12"/>
    </sheetView>
  </sheetViews>
  <sheetFormatPr defaultRowHeight="12.75"/>
  <cols>
    <col min="1" max="1" width="42.85546875" style="12" customWidth="1"/>
    <col min="2" max="2" width="35.28515625" style="33" customWidth="1"/>
    <col min="3" max="3" width="18.42578125" style="33" customWidth="1"/>
    <col min="4" max="4" width="15.28515625" style="12" customWidth="1"/>
    <col min="5" max="14" width="9.140625" style="39"/>
    <col min="15" max="16384" width="9.140625" style="12"/>
  </cols>
  <sheetData>
    <row r="1" spans="1:14" ht="18.75">
      <c r="A1" s="11"/>
      <c r="B1" s="42" t="s">
        <v>115</v>
      </c>
    </row>
    <row r="2" spans="1:14" ht="18.75">
      <c r="A2" s="11"/>
      <c r="B2" s="42" t="s">
        <v>0</v>
      </c>
    </row>
    <row r="3" spans="1:14" ht="18.75">
      <c r="A3" s="11"/>
      <c r="B3" s="42" t="s">
        <v>116</v>
      </c>
    </row>
    <row r="4" spans="1:14" ht="18.75">
      <c r="A4" s="11"/>
      <c r="B4" s="43" t="s">
        <v>117</v>
      </c>
      <c r="D4" s="41"/>
    </row>
    <row r="5" spans="1:14" ht="32.25" customHeight="1">
      <c r="A5" s="77" t="s">
        <v>96</v>
      </c>
      <c r="B5" s="77"/>
      <c r="C5" s="77"/>
      <c r="D5" s="77"/>
    </row>
    <row r="6" spans="1:14" ht="18.75">
      <c r="A6" s="77" t="s">
        <v>118</v>
      </c>
      <c r="B6" s="77"/>
      <c r="C6" s="77"/>
      <c r="D6" s="77"/>
    </row>
    <row r="7" spans="1:14" ht="18.75">
      <c r="A7" s="77" t="s">
        <v>119</v>
      </c>
      <c r="B7" s="77"/>
      <c r="C7" s="77"/>
      <c r="D7" s="77"/>
    </row>
    <row r="8" spans="1:14" ht="21" customHeight="1">
      <c r="A8" s="13"/>
      <c r="B8" s="14"/>
      <c r="C8" s="15"/>
    </row>
    <row r="9" spans="1:14" s="16" customFormat="1" ht="21" customHeight="1">
      <c r="A9" s="79" t="s">
        <v>1</v>
      </c>
      <c r="B9" s="79" t="s">
        <v>2</v>
      </c>
      <c r="C9" s="78" t="s">
        <v>97</v>
      </c>
      <c r="D9" s="78"/>
      <c r="E9" s="44"/>
      <c r="F9" s="44"/>
      <c r="G9" s="44"/>
      <c r="H9" s="44"/>
      <c r="I9" s="44"/>
      <c r="J9" s="44"/>
      <c r="K9" s="44"/>
      <c r="L9" s="44"/>
      <c r="M9" s="44"/>
      <c r="N9" s="44"/>
    </row>
    <row r="10" spans="1:14" s="16" customFormat="1" ht="23.25" customHeight="1" thickBot="1">
      <c r="A10" s="80"/>
      <c r="B10" s="80"/>
      <c r="C10" s="34" t="s">
        <v>75</v>
      </c>
      <c r="D10" s="34" t="s">
        <v>113</v>
      </c>
      <c r="E10" s="44"/>
      <c r="F10" s="44"/>
      <c r="G10" s="44"/>
      <c r="H10" s="44"/>
      <c r="I10" s="44"/>
      <c r="J10" s="44"/>
      <c r="K10" s="44"/>
      <c r="L10" s="44"/>
      <c r="M10" s="44"/>
      <c r="N10" s="44"/>
    </row>
    <row r="11" spans="1:14" ht="61.5" customHeight="1" thickBot="1">
      <c r="A11" s="17" t="s">
        <v>3</v>
      </c>
      <c r="B11" s="18" t="s">
        <v>4</v>
      </c>
      <c r="C11" s="19" t="e">
        <f>C12+C17+C22+C27+C46</f>
        <v>#REF!</v>
      </c>
      <c r="D11" s="19">
        <f>D12+D17+D22+D27+D46</f>
        <v>2561771.399999999</v>
      </c>
    </row>
    <row r="12" spans="1:14" ht="95.25" customHeight="1">
      <c r="A12" s="20" t="s">
        <v>5</v>
      </c>
      <c r="B12" s="21" t="s">
        <v>6</v>
      </c>
      <c r="C12" s="22">
        <f>C13-C15</f>
        <v>0</v>
      </c>
      <c r="D12" s="22">
        <f>D13-D15</f>
        <v>0</v>
      </c>
    </row>
    <row r="13" spans="1:14" ht="98.25" hidden="1" customHeight="1">
      <c r="A13" s="46" t="s">
        <v>125</v>
      </c>
      <c r="B13" s="23" t="s">
        <v>7</v>
      </c>
      <c r="C13" s="24">
        <f>C14</f>
        <v>0</v>
      </c>
      <c r="D13" s="24">
        <f>D14</f>
        <v>0</v>
      </c>
    </row>
    <row r="14" spans="1:14" ht="94.5" hidden="1" customHeight="1">
      <c r="A14" s="46" t="s">
        <v>126</v>
      </c>
      <c r="B14" s="25" t="s">
        <v>8</v>
      </c>
      <c r="C14" s="24">
        <v>0</v>
      </c>
      <c r="D14" s="24">
        <v>0</v>
      </c>
    </row>
    <row r="15" spans="1:14" ht="96" customHeight="1">
      <c r="A15" s="46" t="s">
        <v>9</v>
      </c>
      <c r="B15" s="23" t="s">
        <v>10</v>
      </c>
      <c r="C15" s="24">
        <f>C16</f>
        <v>0</v>
      </c>
      <c r="D15" s="24">
        <f>D16</f>
        <v>0</v>
      </c>
    </row>
    <row r="16" spans="1:14" ht="94.5" customHeight="1" thickBot="1">
      <c r="A16" s="47" t="s">
        <v>127</v>
      </c>
      <c r="B16" s="26" t="s">
        <v>11</v>
      </c>
      <c r="C16" s="48">
        <v>0</v>
      </c>
      <c r="D16" s="48">
        <v>0</v>
      </c>
    </row>
    <row r="17" spans="1:4" ht="60" customHeight="1">
      <c r="A17" s="20" t="s">
        <v>12</v>
      </c>
      <c r="B17" s="21" t="s">
        <v>13</v>
      </c>
      <c r="C17" s="22" t="e">
        <f>C18-C20</f>
        <v>#REF!</v>
      </c>
      <c r="D17" s="22">
        <f>D18-D20</f>
        <v>1982796.9999999991</v>
      </c>
    </row>
    <row r="18" spans="1:4" ht="61.5" customHeight="1">
      <c r="A18" s="27" t="s">
        <v>14</v>
      </c>
      <c r="B18" s="23" t="s">
        <v>15</v>
      </c>
      <c r="C18" s="24">
        <f>C19</f>
        <v>6990548.2000000002</v>
      </c>
      <c r="D18" s="24">
        <f>D19</f>
        <v>8973345.1999999993</v>
      </c>
    </row>
    <row r="19" spans="1:4" ht="75.75" customHeight="1">
      <c r="A19" s="27" t="s">
        <v>16</v>
      </c>
      <c r="B19" s="25" t="s">
        <v>17</v>
      </c>
      <c r="C19" s="24">
        <f>6969288.4+21259.8</f>
        <v>6990548.2000000002</v>
      </c>
      <c r="D19" s="24">
        <f>8892461+80884.2</f>
        <v>8973345.1999999993</v>
      </c>
    </row>
    <row r="20" spans="1:4" ht="78" customHeight="1">
      <c r="A20" s="27" t="s">
        <v>18</v>
      </c>
      <c r="B20" s="23" t="s">
        <v>19</v>
      </c>
      <c r="C20" s="24" t="e">
        <f>C21</f>
        <v>#REF!</v>
      </c>
      <c r="D20" s="24">
        <f>D21</f>
        <v>6990548.2000000002</v>
      </c>
    </row>
    <row r="21" spans="1:4" ht="77.25" customHeight="1" thickBot="1">
      <c r="A21" s="28" t="s">
        <v>20</v>
      </c>
      <c r="B21" s="26" t="s">
        <v>21</v>
      </c>
      <c r="C21" s="48" t="e">
        <f>#REF!</f>
        <v>#REF!</v>
      </c>
      <c r="D21" s="48">
        <f>C19</f>
        <v>6990548.2000000002</v>
      </c>
    </row>
    <row r="22" spans="1:4" ht="58.5" hidden="1" customHeight="1">
      <c r="A22" s="20" t="s">
        <v>98</v>
      </c>
      <c r="B22" s="21" t="s">
        <v>22</v>
      </c>
      <c r="C22" s="22">
        <f>C23-C25</f>
        <v>0</v>
      </c>
      <c r="D22" s="22">
        <f>D23-D25</f>
        <v>0</v>
      </c>
    </row>
    <row r="23" spans="1:4" ht="78.75" hidden="1" customHeight="1">
      <c r="A23" s="27" t="s">
        <v>23</v>
      </c>
      <c r="B23" s="23" t="s">
        <v>24</v>
      </c>
      <c r="C23" s="24">
        <f>C24</f>
        <v>0</v>
      </c>
      <c r="D23" s="24">
        <f>D24</f>
        <v>0</v>
      </c>
    </row>
    <row r="24" spans="1:4" ht="93" hidden="1" customHeight="1">
      <c r="A24" s="27" t="s">
        <v>25</v>
      </c>
      <c r="B24" s="25" t="s">
        <v>26</v>
      </c>
      <c r="C24" s="24">
        <v>0</v>
      </c>
      <c r="D24" s="24">
        <v>0</v>
      </c>
    </row>
    <row r="25" spans="1:4" ht="94.5" hidden="1" customHeight="1">
      <c r="A25" s="27" t="s">
        <v>27</v>
      </c>
      <c r="B25" s="23" t="s">
        <v>28</v>
      </c>
      <c r="C25" s="24">
        <f>C26</f>
        <v>0</v>
      </c>
      <c r="D25" s="24">
        <f>D26</f>
        <v>0</v>
      </c>
    </row>
    <row r="26" spans="1:4" ht="96.75" hidden="1" customHeight="1" thickBot="1">
      <c r="A26" s="28" t="s">
        <v>128</v>
      </c>
      <c r="B26" s="26" t="s">
        <v>29</v>
      </c>
      <c r="C26" s="48">
        <v>0</v>
      </c>
      <c r="D26" s="48">
        <v>0</v>
      </c>
    </row>
    <row r="27" spans="1:4" ht="61.5" customHeight="1" thickBot="1">
      <c r="A27" s="17" t="s">
        <v>30</v>
      </c>
      <c r="B27" s="18" t="s">
        <v>31</v>
      </c>
      <c r="C27" s="19">
        <f>C28-C31+C34</f>
        <v>92418.6</v>
      </c>
      <c r="D27" s="19">
        <f>D28-D31+D34</f>
        <v>78974.399999999994</v>
      </c>
    </row>
    <row r="28" spans="1:4" ht="76.5" customHeight="1">
      <c r="A28" s="20" t="s">
        <v>32</v>
      </c>
      <c r="B28" s="21" t="s">
        <v>33</v>
      </c>
      <c r="C28" s="22">
        <f>C29</f>
        <v>78000</v>
      </c>
      <c r="D28" s="22">
        <f>D29</f>
        <v>78000</v>
      </c>
    </row>
    <row r="29" spans="1:4" ht="78.75" customHeight="1">
      <c r="A29" s="27" t="s">
        <v>34</v>
      </c>
      <c r="B29" s="23" t="s">
        <v>35</v>
      </c>
      <c r="C29" s="24">
        <f>C30</f>
        <v>78000</v>
      </c>
      <c r="D29" s="24">
        <f>D30</f>
        <v>78000</v>
      </c>
    </row>
    <row r="30" spans="1:4" ht="76.5" customHeight="1" thickBot="1">
      <c r="A30" s="28" t="s">
        <v>36</v>
      </c>
      <c r="B30" s="26" t="s">
        <v>37</v>
      </c>
      <c r="C30" s="48">
        <v>78000</v>
      </c>
      <c r="D30" s="48">
        <v>78000</v>
      </c>
    </row>
    <row r="31" spans="1:4" ht="61.5" customHeight="1">
      <c r="A31" s="20" t="s">
        <v>38</v>
      </c>
      <c r="B31" s="21" t="s">
        <v>39</v>
      </c>
      <c r="C31" s="22">
        <f>C32</f>
        <v>100000</v>
      </c>
      <c r="D31" s="22">
        <f>D32</f>
        <v>100000</v>
      </c>
    </row>
    <row r="32" spans="1:4" ht="213.75" customHeight="1">
      <c r="A32" s="27" t="s">
        <v>99</v>
      </c>
      <c r="B32" s="23" t="s">
        <v>40</v>
      </c>
      <c r="C32" s="24">
        <f>C33</f>
        <v>100000</v>
      </c>
      <c r="D32" s="24">
        <f>D33</f>
        <v>100000</v>
      </c>
    </row>
    <row r="33" spans="1:4" ht="207.75" customHeight="1" thickBot="1">
      <c r="A33" s="28" t="s">
        <v>100</v>
      </c>
      <c r="B33" s="26" t="s">
        <v>41</v>
      </c>
      <c r="C33" s="48">
        <f>C38+C42</f>
        <v>100000</v>
      </c>
      <c r="D33" s="48">
        <f>D38+D42</f>
        <v>100000</v>
      </c>
    </row>
    <row r="34" spans="1:4" ht="61.5" customHeight="1">
      <c r="A34" s="49" t="s">
        <v>42</v>
      </c>
      <c r="B34" s="21" t="s">
        <v>43</v>
      </c>
      <c r="C34" s="22">
        <f>C35-C43</f>
        <v>114418.6</v>
      </c>
      <c r="D34" s="22">
        <f>D35-D43</f>
        <v>100974.39999999999</v>
      </c>
    </row>
    <row r="35" spans="1:4" ht="60" customHeight="1">
      <c r="A35" s="46" t="s">
        <v>44</v>
      </c>
      <c r="B35" s="23" t="s">
        <v>45</v>
      </c>
      <c r="C35" s="24">
        <f>C36+C40</f>
        <v>214418.6</v>
      </c>
      <c r="D35" s="24">
        <f>D36+D40</f>
        <v>200974.4</v>
      </c>
    </row>
    <row r="36" spans="1:4" ht="93.75" customHeight="1">
      <c r="A36" s="46" t="s">
        <v>101</v>
      </c>
      <c r="B36" s="25" t="s">
        <v>46</v>
      </c>
      <c r="C36" s="24">
        <f>SUM(C37:C39)</f>
        <v>14418.6</v>
      </c>
      <c r="D36" s="24">
        <f>SUM(D37:D39)</f>
        <v>974.4</v>
      </c>
    </row>
    <row r="37" spans="1:4" ht="78" hidden="1" customHeight="1">
      <c r="A37" s="46" t="s">
        <v>102</v>
      </c>
      <c r="B37" s="25" t="s">
        <v>103</v>
      </c>
      <c r="C37" s="24">
        <v>0</v>
      </c>
      <c r="D37" s="24">
        <v>0</v>
      </c>
    </row>
    <row r="38" spans="1:4" ht="119.25" hidden="1" customHeight="1">
      <c r="A38" s="46" t="s">
        <v>104</v>
      </c>
      <c r="B38" s="25" t="s">
        <v>105</v>
      </c>
      <c r="C38" s="24">
        <v>0</v>
      </c>
      <c r="D38" s="24">
        <v>0</v>
      </c>
    </row>
    <row r="39" spans="1:4" ht="174.75" customHeight="1">
      <c r="A39" s="46" t="s">
        <v>47</v>
      </c>
      <c r="B39" s="25" t="s">
        <v>106</v>
      </c>
      <c r="C39" s="24">
        <v>14418.6</v>
      </c>
      <c r="D39" s="24">
        <v>974.4</v>
      </c>
    </row>
    <row r="40" spans="1:4" ht="114.75" customHeight="1">
      <c r="A40" s="46" t="s">
        <v>107</v>
      </c>
      <c r="B40" s="25" t="s">
        <v>48</v>
      </c>
      <c r="C40" s="24">
        <f>SUM(C41:C42)</f>
        <v>200000</v>
      </c>
      <c r="D40" s="24">
        <f>SUM(D41:D42)</f>
        <v>200000</v>
      </c>
    </row>
    <row r="41" spans="1:4" ht="95.25" customHeight="1">
      <c r="A41" s="46" t="s">
        <v>49</v>
      </c>
      <c r="B41" s="25" t="s">
        <v>108</v>
      </c>
      <c r="C41" s="24">
        <v>100000</v>
      </c>
      <c r="D41" s="24">
        <v>100000</v>
      </c>
    </row>
    <row r="42" spans="1:4" ht="134.25" customHeight="1">
      <c r="A42" s="46" t="s">
        <v>109</v>
      </c>
      <c r="B42" s="25" t="s">
        <v>110</v>
      </c>
      <c r="C42" s="24">
        <v>100000</v>
      </c>
      <c r="D42" s="24">
        <v>100000</v>
      </c>
    </row>
    <row r="43" spans="1:4" ht="61.5" customHeight="1">
      <c r="A43" s="46" t="s">
        <v>50</v>
      </c>
      <c r="B43" s="23" t="s">
        <v>51</v>
      </c>
      <c r="C43" s="24">
        <f>C44</f>
        <v>100000</v>
      </c>
      <c r="D43" s="24">
        <f>D44</f>
        <v>100000</v>
      </c>
    </row>
    <row r="44" spans="1:4" ht="115.5" customHeight="1">
      <c r="A44" s="46" t="s">
        <v>52</v>
      </c>
      <c r="B44" s="25" t="s">
        <v>53</v>
      </c>
      <c r="C44" s="24">
        <f>C45</f>
        <v>100000</v>
      </c>
      <c r="D44" s="24">
        <f>D45</f>
        <v>100000</v>
      </c>
    </row>
    <row r="45" spans="1:4" ht="74.25" customHeight="1" thickBot="1">
      <c r="A45" s="47" t="s">
        <v>111</v>
      </c>
      <c r="B45" s="26" t="s">
        <v>112</v>
      </c>
      <c r="C45" s="48">
        <v>100000</v>
      </c>
      <c r="D45" s="48">
        <v>100000</v>
      </c>
    </row>
    <row r="46" spans="1:4" ht="44.25" customHeight="1">
      <c r="A46" s="29" t="s">
        <v>54</v>
      </c>
      <c r="B46" s="30" t="s">
        <v>55</v>
      </c>
      <c r="C46" s="31">
        <v>500000</v>
      </c>
      <c r="D46" s="31">
        <v>500000</v>
      </c>
    </row>
    <row r="47" spans="1:4" ht="39" hidden="1" customHeight="1">
      <c r="A47" s="50" t="s">
        <v>54</v>
      </c>
      <c r="B47" s="51" t="s">
        <v>55</v>
      </c>
      <c r="C47" s="52" t="e">
        <f>C52-C48</f>
        <v>#REF!</v>
      </c>
      <c r="D47" s="52">
        <f>D52-D48</f>
        <v>500000.00000000745</v>
      </c>
    </row>
    <row r="48" spans="1:4" ht="38.25" customHeight="1">
      <c r="A48" s="32" t="s">
        <v>56</v>
      </c>
      <c r="B48" s="23" t="s">
        <v>57</v>
      </c>
      <c r="C48" s="24">
        <f t="shared" ref="C48:D50" si="0">C49</f>
        <v>38416965.200000003</v>
      </c>
      <c r="D48" s="24">
        <f t="shared" si="0"/>
        <v>42289674.899999999</v>
      </c>
    </row>
    <row r="49" spans="1:4" ht="39.75" customHeight="1">
      <c r="A49" s="32" t="s">
        <v>58</v>
      </c>
      <c r="B49" s="23" t="s">
        <v>59</v>
      </c>
      <c r="C49" s="24">
        <f t="shared" si="0"/>
        <v>38416965.200000003</v>
      </c>
      <c r="D49" s="24">
        <f t="shared" si="0"/>
        <v>42289674.899999999</v>
      </c>
    </row>
    <row r="50" spans="1:4" ht="40.5" customHeight="1">
      <c r="A50" s="32" t="s">
        <v>60</v>
      </c>
      <c r="B50" s="23" t="s">
        <v>61</v>
      </c>
      <c r="C50" s="24">
        <f t="shared" si="0"/>
        <v>38416965.200000003</v>
      </c>
      <c r="D50" s="24">
        <f t="shared" si="0"/>
        <v>42289674.899999999</v>
      </c>
    </row>
    <row r="51" spans="1:4" ht="57.75" customHeight="1">
      <c r="A51" s="27" t="s">
        <v>62</v>
      </c>
      <c r="B51" s="25" t="s">
        <v>63</v>
      </c>
      <c r="C51" s="24">
        <f>31133998.4+C13+C18+C23+C28+C35</f>
        <v>38416965.200000003</v>
      </c>
      <c r="D51" s="24">
        <f>33037355.3+D13+D18+D23+D28+D35</f>
        <v>42289674.899999999</v>
      </c>
    </row>
    <row r="52" spans="1:4" ht="39" customHeight="1">
      <c r="A52" s="32" t="s">
        <v>64</v>
      </c>
      <c r="B52" s="23" t="s">
        <v>65</v>
      </c>
      <c r="C52" s="24" t="e">
        <f t="shared" ref="C52:D54" si="1">C53</f>
        <v>#REF!</v>
      </c>
      <c r="D52" s="24">
        <f t="shared" si="1"/>
        <v>42789674.900000006</v>
      </c>
    </row>
    <row r="53" spans="1:4" ht="36.75" customHeight="1">
      <c r="A53" s="32" t="s">
        <v>66</v>
      </c>
      <c r="B53" s="23" t="s">
        <v>67</v>
      </c>
      <c r="C53" s="24" t="e">
        <f t="shared" si="1"/>
        <v>#REF!</v>
      </c>
      <c r="D53" s="24">
        <f t="shared" si="1"/>
        <v>42789674.900000006</v>
      </c>
    </row>
    <row r="54" spans="1:4" ht="42" customHeight="1">
      <c r="A54" s="32" t="s">
        <v>68</v>
      </c>
      <c r="B54" s="23" t="s">
        <v>69</v>
      </c>
      <c r="C54" s="24" t="e">
        <f t="shared" si="1"/>
        <v>#REF!</v>
      </c>
      <c r="D54" s="24">
        <f t="shared" si="1"/>
        <v>42789674.900000006</v>
      </c>
    </row>
    <row r="55" spans="1:4" ht="60" customHeight="1">
      <c r="A55" s="27" t="s">
        <v>70</v>
      </c>
      <c r="B55" s="25" t="s">
        <v>71</v>
      </c>
      <c r="C55" s="24" t="e">
        <f>33762553.1+C15+C20+C25+C31+C43</f>
        <v>#REF!</v>
      </c>
      <c r="D55" s="24">
        <f>35599126.7+D15+D20+D25+D31+D43</f>
        <v>42789674.900000006</v>
      </c>
    </row>
    <row r="56" spans="1:4">
      <c r="A56" s="39"/>
      <c r="B56" s="45"/>
      <c r="C56" s="45"/>
      <c r="D56" s="39"/>
    </row>
    <row r="57" spans="1:4">
      <c r="A57" s="39"/>
      <c r="B57" s="45"/>
      <c r="C57" s="45"/>
      <c r="D57" s="39"/>
    </row>
    <row r="58" spans="1:4">
      <c r="A58" s="39"/>
      <c r="B58" s="45"/>
      <c r="C58" s="45"/>
      <c r="D58" s="39"/>
    </row>
    <row r="59" spans="1:4">
      <c r="A59" s="39"/>
      <c r="B59" s="45"/>
      <c r="C59" s="45"/>
      <c r="D59" s="39"/>
    </row>
    <row r="60" spans="1:4">
      <c r="A60" s="39"/>
      <c r="B60" s="45"/>
      <c r="C60" s="45"/>
      <c r="D60" s="39"/>
    </row>
    <row r="61" spans="1:4">
      <c r="A61" s="39"/>
      <c r="B61" s="45"/>
      <c r="C61" s="45"/>
      <c r="D61" s="39"/>
    </row>
    <row r="62" spans="1:4">
      <c r="A62" s="39"/>
      <c r="B62" s="45"/>
      <c r="C62" s="45"/>
      <c r="D62" s="39"/>
    </row>
    <row r="63" spans="1:4">
      <c r="A63" s="39"/>
      <c r="B63" s="45"/>
      <c r="C63" s="45"/>
      <c r="D63" s="39"/>
    </row>
    <row r="64" spans="1:4">
      <c r="A64" s="39"/>
      <c r="B64" s="45"/>
      <c r="C64" s="45"/>
      <c r="D64" s="39"/>
    </row>
    <row r="65" spans="2:3" s="39" customFormat="1">
      <c r="B65" s="45"/>
      <c r="C65" s="45"/>
    </row>
    <row r="66" spans="2:3" s="39" customFormat="1">
      <c r="B66" s="45"/>
      <c r="C66" s="45"/>
    </row>
    <row r="67" spans="2:3" s="39" customFormat="1">
      <c r="B67" s="45"/>
      <c r="C67" s="45"/>
    </row>
    <row r="68" spans="2:3" s="39" customFormat="1">
      <c r="B68" s="45"/>
      <c r="C68" s="45"/>
    </row>
    <row r="69" spans="2:3" s="39" customFormat="1">
      <c r="B69" s="45"/>
      <c r="C69" s="45"/>
    </row>
    <row r="70" spans="2:3" s="39" customFormat="1">
      <c r="B70" s="45"/>
      <c r="C70" s="45"/>
    </row>
    <row r="71" spans="2:3" s="39" customFormat="1">
      <c r="B71" s="45"/>
      <c r="C71" s="45"/>
    </row>
    <row r="72" spans="2:3" s="39" customFormat="1">
      <c r="B72" s="45"/>
      <c r="C72" s="45"/>
    </row>
    <row r="73" spans="2:3" s="39" customFormat="1">
      <c r="B73" s="45"/>
      <c r="C73" s="45"/>
    </row>
    <row r="74" spans="2:3" s="39" customFormat="1">
      <c r="B74" s="45"/>
      <c r="C74" s="45"/>
    </row>
    <row r="75" spans="2:3" s="39" customFormat="1">
      <c r="B75" s="45"/>
      <c r="C75" s="45"/>
    </row>
    <row r="76" spans="2:3" s="39" customFormat="1">
      <c r="B76" s="45"/>
      <c r="C76" s="45"/>
    </row>
    <row r="77" spans="2:3" s="39" customFormat="1">
      <c r="B77" s="45"/>
      <c r="C77" s="45"/>
    </row>
    <row r="78" spans="2:3" s="39" customFormat="1">
      <c r="B78" s="45"/>
      <c r="C78" s="45"/>
    </row>
    <row r="79" spans="2:3" s="39" customFormat="1">
      <c r="B79" s="45"/>
      <c r="C79" s="45"/>
    </row>
    <row r="80" spans="2:3" s="39" customFormat="1">
      <c r="B80" s="45"/>
      <c r="C80" s="45"/>
    </row>
    <row r="81" spans="2:3" s="39" customFormat="1">
      <c r="B81" s="45"/>
      <c r="C81" s="45"/>
    </row>
    <row r="82" spans="2:3" s="39" customFormat="1">
      <c r="B82" s="45"/>
      <c r="C82" s="45"/>
    </row>
    <row r="83" spans="2:3" s="39" customFormat="1">
      <c r="B83" s="45"/>
      <c r="C83" s="45"/>
    </row>
    <row r="84" spans="2:3" s="39" customFormat="1">
      <c r="B84" s="45"/>
      <c r="C84" s="45"/>
    </row>
    <row r="85" spans="2:3" s="39" customFormat="1">
      <c r="B85" s="45"/>
      <c r="C85" s="45"/>
    </row>
    <row r="86" spans="2:3" s="39" customFormat="1">
      <c r="B86" s="45"/>
      <c r="C86" s="45"/>
    </row>
    <row r="87" spans="2:3" s="39" customFormat="1">
      <c r="B87" s="45"/>
      <c r="C87" s="45"/>
    </row>
    <row r="88" spans="2:3" s="39" customFormat="1">
      <c r="B88" s="45"/>
      <c r="C88" s="45"/>
    </row>
    <row r="89" spans="2:3" s="39" customFormat="1">
      <c r="B89" s="45"/>
      <c r="C89" s="45"/>
    </row>
    <row r="90" spans="2:3" s="39" customFormat="1">
      <c r="B90" s="45"/>
      <c r="C90" s="45"/>
    </row>
    <row r="91" spans="2:3" s="39" customFormat="1">
      <c r="B91" s="45"/>
      <c r="C91" s="45"/>
    </row>
    <row r="92" spans="2:3" s="39" customFormat="1">
      <c r="B92" s="45"/>
      <c r="C92" s="45"/>
    </row>
    <row r="93" spans="2:3" s="39" customFormat="1">
      <c r="B93" s="45"/>
      <c r="C93" s="45"/>
    </row>
    <row r="94" spans="2:3" s="39" customFormat="1">
      <c r="B94" s="45"/>
      <c r="C94" s="45"/>
    </row>
    <row r="95" spans="2:3" s="39" customFormat="1">
      <c r="B95" s="45"/>
      <c r="C95" s="45"/>
    </row>
    <row r="96" spans="2:3" s="39" customFormat="1">
      <c r="B96" s="45"/>
      <c r="C96" s="45"/>
    </row>
    <row r="97" spans="2:3" s="39" customFormat="1">
      <c r="B97" s="45"/>
      <c r="C97" s="45"/>
    </row>
    <row r="98" spans="2:3" s="39" customFormat="1">
      <c r="B98" s="45"/>
      <c r="C98" s="45"/>
    </row>
    <row r="99" spans="2:3" s="39" customFormat="1">
      <c r="B99" s="45"/>
      <c r="C99" s="45"/>
    </row>
    <row r="100" spans="2:3" s="39" customFormat="1">
      <c r="B100" s="45"/>
      <c r="C100" s="45"/>
    </row>
    <row r="101" spans="2:3" s="39" customFormat="1">
      <c r="B101" s="45"/>
      <c r="C101" s="45"/>
    </row>
    <row r="102" spans="2:3" s="39" customFormat="1">
      <c r="B102" s="45"/>
      <c r="C102" s="45"/>
    </row>
    <row r="103" spans="2:3" s="39" customFormat="1">
      <c r="B103" s="45"/>
      <c r="C103" s="45"/>
    </row>
    <row r="104" spans="2:3" s="39" customFormat="1">
      <c r="B104" s="45"/>
      <c r="C104" s="45"/>
    </row>
    <row r="105" spans="2:3" s="39" customFormat="1">
      <c r="B105" s="45"/>
      <c r="C105" s="45"/>
    </row>
    <row r="106" spans="2:3" s="39" customFormat="1">
      <c r="B106" s="45"/>
      <c r="C106" s="45"/>
    </row>
    <row r="107" spans="2:3" s="39" customFormat="1">
      <c r="B107" s="45"/>
      <c r="C107" s="45"/>
    </row>
    <row r="108" spans="2:3" s="39" customFormat="1">
      <c r="B108" s="45"/>
      <c r="C108" s="45"/>
    </row>
    <row r="109" spans="2:3" s="39" customFormat="1">
      <c r="B109" s="45"/>
      <c r="C109" s="45"/>
    </row>
    <row r="110" spans="2:3" s="39" customFormat="1">
      <c r="B110" s="45"/>
      <c r="C110" s="45"/>
    </row>
    <row r="111" spans="2:3" s="39" customFormat="1">
      <c r="B111" s="45"/>
      <c r="C111" s="45"/>
    </row>
    <row r="112" spans="2:3" s="39" customFormat="1">
      <c r="B112" s="45"/>
      <c r="C112" s="45"/>
    </row>
    <row r="113" spans="2:3" s="39" customFormat="1">
      <c r="B113" s="45"/>
      <c r="C113" s="45"/>
    </row>
    <row r="114" spans="2:3" s="39" customFormat="1">
      <c r="B114" s="45"/>
      <c r="C114" s="45"/>
    </row>
    <row r="115" spans="2:3" s="39" customFormat="1">
      <c r="B115" s="45"/>
      <c r="C115" s="45"/>
    </row>
    <row r="116" spans="2:3" s="39" customFormat="1">
      <c r="B116" s="45"/>
      <c r="C116" s="45"/>
    </row>
    <row r="117" spans="2:3" s="39" customFormat="1">
      <c r="B117" s="45"/>
      <c r="C117" s="45"/>
    </row>
    <row r="118" spans="2:3" s="39" customFormat="1">
      <c r="B118" s="45"/>
      <c r="C118" s="45"/>
    </row>
    <row r="119" spans="2:3" s="39" customFormat="1">
      <c r="B119" s="45"/>
      <c r="C119" s="45"/>
    </row>
    <row r="120" spans="2:3" s="39" customFormat="1">
      <c r="B120" s="45"/>
      <c r="C120" s="45"/>
    </row>
    <row r="121" spans="2:3" s="39" customFormat="1">
      <c r="B121" s="45"/>
      <c r="C121" s="45"/>
    </row>
    <row r="122" spans="2:3" s="39" customFormat="1">
      <c r="B122" s="45"/>
      <c r="C122" s="45"/>
    </row>
    <row r="123" spans="2:3" s="39" customFormat="1">
      <c r="B123" s="45"/>
      <c r="C123" s="45"/>
    </row>
    <row r="124" spans="2:3" s="39" customFormat="1">
      <c r="B124" s="45"/>
      <c r="C124" s="45"/>
    </row>
    <row r="125" spans="2:3" s="39" customFormat="1">
      <c r="B125" s="45"/>
      <c r="C125" s="45"/>
    </row>
    <row r="126" spans="2:3" s="39" customFormat="1">
      <c r="B126" s="45"/>
      <c r="C126" s="45"/>
    </row>
    <row r="127" spans="2:3" s="39" customFormat="1">
      <c r="B127" s="45"/>
      <c r="C127" s="45"/>
    </row>
    <row r="128" spans="2:3" s="39" customFormat="1">
      <c r="B128" s="45"/>
      <c r="C128" s="45"/>
    </row>
    <row r="129" spans="2:3" s="39" customFormat="1">
      <c r="B129" s="45"/>
      <c r="C129" s="45"/>
    </row>
    <row r="130" spans="2:3" s="39" customFormat="1">
      <c r="B130" s="45"/>
      <c r="C130" s="45"/>
    </row>
    <row r="131" spans="2:3" s="39" customFormat="1">
      <c r="B131" s="45"/>
      <c r="C131" s="45"/>
    </row>
    <row r="132" spans="2:3" s="39" customFormat="1">
      <c r="B132" s="45"/>
      <c r="C132" s="45"/>
    </row>
    <row r="133" spans="2:3" s="39" customFormat="1">
      <c r="B133" s="45"/>
      <c r="C133" s="45"/>
    </row>
    <row r="134" spans="2:3" s="39" customFormat="1">
      <c r="B134" s="45"/>
      <c r="C134" s="45"/>
    </row>
    <row r="135" spans="2:3" s="39" customFormat="1">
      <c r="B135" s="45"/>
      <c r="C135" s="45"/>
    </row>
    <row r="136" spans="2:3" s="39" customFormat="1">
      <c r="B136" s="45"/>
      <c r="C136" s="45"/>
    </row>
    <row r="137" spans="2:3" s="39" customFormat="1">
      <c r="B137" s="45"/>
      <c r="C137" s="45"/>
    </row>
    <row r="138" spans="2:3" s="39" customFormat="1">
      <c r="B138" s="45"/>
      <c r="C138" s="45"/>
    </row>
    <row r="139" spans="2:3" s="39" customFormat="1">
      <c r="B139" s="45"/>
      <c r="C139" s="45"/>
    </row>
    <row r="140" spans="2:3" s="39" customFormat="1">
      <c r="B140" s="45"/>
      <c r="C140" s="45"/>
    </row>
    <row r="141" spans="2:3" s="39" customFormat="1">
      <c r="B141" s="45"/>
      <c r="C141" s="45"/>
    </row>
    <row r="142" spans="2:3" s="39" customFormat="1">
      <c r="B142" s="45"/>
      <c r="C142" s="45"/>
    </row>
    <row r="143" spans="2:3" s="39" customFormat="1">
      <c r="B143" s="45"/>
      <c r="C143" s="45"/>
    </row>
    <row r="144" spans="2:3" s="39" customFormat="1">
      <c r="B144" s="45"/>
      <c r="C144" s="45"/>
    </row>
    <row r="145" spans="2:3" s="39" customFormat="1">
      <c r="B145" s="45"/>
      <c r="C145" s="45"/>
    </row>
    <row r="146" spans="2:3" s="39" customFormat="1">
      <c r="B146" s="45"/>
      <c r="C146" s="45"/>
    </row>
    <row r="147" spans="2:3" s="39" customFormat="1">
      <c r="B147" s="45"/>
      <c r="C147" s="45"/>
    </row>
    <row r="148" spans="2:3" s="39" customFormat="1">
      <c r="B148" s="45"/>
      <c r="C148" s="45"/>
    </row>
    <row r="149" spans="2:3" s="39" customFormat="1">
      <c r="B149" s="45"/>
      <c r="C149" s="45"/>
    </row>
    <row r="150" spans="2:3" s="39" customFormat="1">
      <c r="B150" s="45"/>
      <c r="C150" s="45"/>
    </row>
    <row r="151" spans="2:3" s="39" customFormat="1">
      <c r="B151" s="45"/>
      <c r="C151" s="45"/>
    </row>
    <row r="152" spans="2:3" s="39" customFormat="1">
      <c r="B152" s="45"/>
      <c r="C152" s="45"/>
    </row>
    <row r="153" spans="2:3" s="39" customFormat="1">
      <c r="B153" s="45"/>
      <c r="C153" s="45"/>
    </row>
    <row r="154" spans="2:3" s="39" customFormat="1">
      <c r="B154" s="45"/>
      <c r="C154" s="45"/>
    </row>
    <row r="155" spans="2:3" s="39" customFormat="1">
      <c r="B155" s="45"/>
      <c r="C155" s="45"/>
    </row>
    <row r="156" spans="2:3" s="39" customFormat="1">
      <c r="B156" s="45"/>
      <c r="C156" s="45"/>
    </row>
    <row r="157" spans="2:3" s="39" customFormat="1">
      <c r="B157" s="45"/>
      <c r="C157" s="45"/>
    </row>
    <row r="158" spans="2:3" s="39" customFormat="1">
      <c r="B158" s="45"/>
      <c r="C158" s="45"/>
    </row>
    <row r="159" spans="2:3" s="39" customFormat="1">
      <c r="B159" s="45"/>
      <c r="C159" s="45"/>
    </row>
    <row r="160" spans="2:3" s="39" customFormat="1">
      <c r="B160" s="45"/>
      <c r="C160" s="45"/>
    </row>
    <row r="161" spans="2:3" s="39" customFormat="1">
      <c r="B161" s="45"/>
      <c r="C161" s="45"/>
    </row>
    <row r="162" spans="2:3" s="39" customFormat="1">
      <c r="B162" s="45"/>
      <c r="C162" s="45"/>
    </row>
    <row r="163" spans="2:3" s="39" customFormat="1">
      <c r="B163" s="45"/>
      <c r="C163" s="45"/>
    </row>
    <row r="164" spans="2:3" s="39" customFormat="1">
      <c r="B164" s="45"/>
      <c r="C164" s="45"/>
    </row>
    <row r="165" spans="2:3" s="39" customFormat="1">
      <c r="B165" s="45"/>
      <c r="C165" s="45"/>
    </row>
    <row r="166" spans="2:3" s="39" customFormat="1">
      <c r="B166" s="45"/>
      <c r="C166" s="45"/>
    </row>
    <row r="167" spans="2:3" s="39" customFormat="1">
      <c r="B167" s="45"/>
      <c r="C167" s="45"/>
    </row>
    <row r="168" spans="2:3" s="39" customFormat="1">
      <c r="B168" s="45"/>
      <c r="C168" s="45"/>
    </row>
    <row r="169" spans="2:3" s="39" customFormat="1">
      <c r="B169" s="45"/>
      <c r="C169" s="45"/>
    </row>
    <row r="170" spans="2:3" s="39" customFormat="1">
      <c r="B170" s="45"/>
      <c r="C170" s="45"/>
    </row>
    <row r="171" spans="2:3" s="39" customFormat="1">
      <c r="B171" s="45"/>
      <c r="C171" s="45"/>
    </row>
    <row r="172" spans="2:3" s="39" customFormat="1">
      <c r="B172" s="45"/>
      <c r="C172" s="45"/>
    </row>
    <row r="173" spans="2:3" s="39" customFormat="1">
      <c r="B173" s="45"/>
      <c r="C173" s="45"/>
    </row>
    <row r="174" spans="2:3" s="39" customFormat="1">
      <c r="B174" s="45"/>
      <c r="C174" s="45"/>
    </row>
    <row r="175" spans="2:3" s="39" customFormat="1">
      <c r="B175" s="45"/>
      <c r="C175" s="45"/>
    </row>
    <row r="176" spans="2:3" s="39" customFormat="1">
      <c r="B176" s="45"/>
      <c r="C176" s="45"/>
    </row>
    <row r="177" spans="2:3" s="39" customFormat="1">
      <c r="B177" s="45"/>
      <c r="C177" s="45"/>
    </row>
    <row r="178" spans="2:3" s="39" customFormat="1">
      <c r="B178" s="45"/>
      <c r="C178" s="45"/>
    </row>
    <row r="179" spans="2:3" s="39" customFormat="1">
      <c r="B179" s="45"/>
      <c r="C179" s="45"/>
    </row>
    <row r="180" spans="2:3" s="39" customFormat="1">
      <c r="B180" s="45"/>
      <c r="C180" s="45"/>
    </row>
    <row r="181" spans="2:3" s="39" customFormat="1">
      <c r="B181" s="45"/>
      <c r="C181" s="45"/>
    </row>
    <row r="182" spans="2:3" s="39" customFormat="1">
      <c r="B182" s="45"/>
      <c r="C182" s="45"/>
    </row>
    <row r="183" spans="2:3" s="39" customFormat="1">
      <c r="B183" s="45"/>
      <c r="C183" s="45"/>
    </row>
    <row r="184" spans="2:3" s="39" customFormat="1">
      <c r="B184" s="45"/>
      <c r="C184" s="45"/>
    </row>
    <row r="185" spans="2:3" s="39" customFormat="1">
      <c r="B185" s="45"/>
      <c r="C185" s="45"/>
    </row>
    <row r="186" spans="2:3" s="39" customFormat="1">
      <c r="B186" s="45"/>
      <c r="C186" s="45"/>
    </row>
    <row r="187" spans="2:3" s="39" customFormat="1">
      <c r="B187" s="45"/>
      <c r="C187" s="45"/>
    </row>
    <row r="188" spans="2:3" s="39" customFormat="1">
      <c r="B188" s="45"/>
      <c r="C188" s="45"/>
    </row>
    <row r="189" spans="2:3" s="39" customFormat="1">
      <c r="B189" s="45"/>
      <c r="C189" s="45"/>
    </row>
    <row r="190" spans="2:3" s="39" customFormat="1">
      <c r="B190" s="45"/>
      <c r="C190" s="45"/>
    </row>
    <row r="191" spans="2:3" s="39" customFormat="1">
      <c r="B191" s="45"/>
      <c r="C191" s="45"/>
    </row>
    <row r="192" spans="2:3" s="39" customFormat="1">
      <c r="B192" s="45"/>
      <c r="C192" s="45"/>
    </row>
    <row r="193" spans="2:3" s="39" customFormat="1">
      <c r="B193" s="45"/>
      <c r="C193" s="45"/>
    </row>
    <row r="194" spans="2:3" s="39" customFormat="1">
      <c r="B194" s="45"/>
      <c r="C194" s="45"/>
    </row>
    <row r="195" spans="2:3" s="39" customFormat="1">
      <c r="B195" s="45"/>
      <c r="C195" s="45"/>
    </row>
    <row r="196" spans="2:3" s="39" customFormat="1">
      <c r="B196" s="45"/>
      <c r="C196" s="45"/>
    </row>
  </sheetData>
  <mergeCells count="6">
    <mergeCell ref="A5:D5"/>
    <mergeCell ref="A7:D7"/>
    <mergeCell ref="C9:D9"/>
    <mergeCell ref="A9:A10"/>
    <mergeCell ref="B9:B10"/>
    <mergeCell ref="A6:D6"/>
  </mergeCells>
  <phoneticPr fontId="0" type="noConversion"/>
  <pageMargins left="0.9055118110236221" right="0.47244094488188981" top="0.78740157480314965" bottom="0.5" header="0.59055118110236227" footer="0.35433070866141736"/>
  <pageSetup paperSize="9" scale="80" orientation="portrait" r:id="rId1"/>
  <headerFooter alignWithMargins="0"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H45"/>
  <sheetViews>
    <sheetView zoomScale="75" workbookViewId="0">
      <selection activeCell="F21" sqref="F21"/>
    </sheetView>
  </sheetViews>
  <sheetFormatPr defaultRowHeight="18.75"/>
  <cols>
    <col min="1" max="1" width="46.140625" style="2" customWidth="1"/>
    <col min="2" max="6" width="18.28515625" style="2" customWidth="1"/>
    <col min="7" max="16384" width="9.140625" style="2"/>
  </cols>
  <sheetData>
    <row r="1" spans="1:8">
      <c r="A1" s="88" t="s">
        <v>76</v>
      </c>
      <c r="B1" s="88"/>
      <c r="C1" s="88"/>
      <c r="D1" s="88"/>
      <c r="E1" s="88"/>
      <c r="F1" s="88"/>
      <c r="G1" s="1"/>
      <c r="H1" s="1"/>
    </row>
    <row r="2" spans="1:8">
      <c r="A2" s="88" t="s">
        <v>114</v>
      </c>
      <c r="B2" s="88"/>
      <c r="C2" s="88"/>
      <c r="D2" s="88"/>
      <c r="E2" s="88"/>
      <c r="F2" s="88"/>
      <c r="G2" s="1"/>
      <c r="H2" s="1"/>
    </row>
    <row r="3" spans="1:8">
      <c r="A3" s="1"/>
      <c r="B3" s="1"/>
      <c r="C3" s="1"/>
      <c r="D3" s="1"/>
      <c r="E3" s="1"/>
      <c r="F3" s="1"/>
      <c r="G3" s="1"/>
      <c r="H3" s="1"/>
    </row>
    <row r="4" spans="1:8">
      <c r="A4" s="2" t="s">
        <v>74</v>
      </c>
    </row>
    <row r="5" spans="1:8" s="5" customFormat="1" ht="105.75" customHeight="1">
      <c r="A5" s="7" t="s">
        <v>77</v>
      </c>
      <c r="B5" s="8" t="s">
        <v>78</v>
      </c>
      <c r="C5" s="8" t="s">
        <v>79</v>
      </c>
      <c r="D5" s="8" t="s">
        <v>80</v>
      </c>
      <c r="E5" s="8" t="s">
        <v>81</v>
      </c>
      <c r="F5" s="8" t="s">
        <v>72</v>
      </c>
    </row>
    <row r="6" spans="1:8">
      <c r="A6" s="3" t="s">
        <v>73</v>
      </c>
      <c r="B6" s="6">
        <v>210000</v>
      </c>
      <c r="C6" s="40">
        <v>2500000</v>
      </c>
      <c r="D6" s="6">
        <v>5807.1</v>
      </c>
      <c r="E6" s="6">
        <v>2438769</v>
      </c>
      <c r="F6" s="35">
        <f>SUM(B6:E6)</f>
        <v>5154576.0999999996</v>
      </c>
    </row>
    <row r="7" spans="1:8">
      <c r="A7" s="3" t="s">
        <v>86</v>
      </c>
      <c r="B7" s="6">
        <v>0</v>
      </c>
      <c r="C7" s="36">
        <v>4954412.0999999996</v>
      </c>
      <c r="D7" s="6">
        <v>0</v>
      </c>
      <c r="E7" s="6">
        <v>1300000</v>
      </c>
      <c r="F7" s="35">
        <f>SUM(B7:E7)</f>
        <v>6254412.0999999996</v>
      </c>
    </row>
    <row r="8" spans="1:8">
      <c r="A8" s="3" t="s">
        <v>87</v>
      </c>
      <c r="B8" s="6">
        <v>210000</v>
      </c>
      <c r="C8" s="40">
        <v>2500000</v>
      </c>
      <c r="D8" s="6">
        <v>1935.7</v>
      </c>
      <c r="E8" s="6">
        <v>1388883.6</v>
      </c>
      <c r="F8" s="35">
        <f>SUM(B8:E8)</f>
        <v>4100819.3000000003</v>
      </c>
    </row>
    <row r="9" spans="1:8">
      <c r="A9" s="3" t="s">
        <v>88</v>
      </c>
      <c r="B9" s="6">
        <f>B6+B7-B8</f>
        <v>0</v>
      </c>
      <c r="C9" s="35">
        <f>C6+C7-C8</f>
        <v>4954412.0999999996</v>
      </c>
      <c r="D9" s="6">
        <f>D6+D7-D8</f>
        <v>3871.4000000000005</v>
      </c>
      <c r="E9" s="6">
        <f>E6+E7-E8</f>
        <v>2349885.4</v>
      </c>
      <c r="F9" s="35">
        <f>F6+F7-F8</f>
        <v>7308168.8999999985</v>
      </c>
    </row>
    <row r="10" spans="1:8">
      <c r="A10" s="9"/>
      <c r="B10" s="10"/>
      <c r="C10" s="10"/>
      <c r="D10" s="10"/>
      <c r="E10" s="10"/>
      <c r="F10" s="10"/>
    </row>
    <row r="11" spans="1:8" ht="37.5">
      <c r="A11" s="81" t="s">
        <v>82</v>
      </c>
      <c r="B11" s="81"/>
      <c r="C11" s="81"/>
      <c r="D11" s="81"/>
      <c r="E11" s="8" t="s">
        <v>83</v>
      </c>
      <c r="F11" s="8" t="s">
        <v>84</v>
      </c>
    </row>
    <row r="12" spans="1:8" ht="36.75" customHeight="1">
      <c r="A12" s="82" t="s">
        <v>92</v>
      </c>
      <c r="B12" s="83"/>
      <c r="C12" s="83"/>
      <c r="D12" s="84"/>
      <c r="E12" s="37">
        <f>F9</f>
        <v>7308168.8999999985</v>
      </c>
      <c r="F12" s="4">
        <v>7300000</v>
      </c>
    </row>
    <row r="13" spans="1:8">
      <c r="A13" s="85" t="s">
        <v>85</v>
      </c>
      <c r="B13" s="86"/>
      <c r="C13" s="86"/>
      <c r="D13" s="87"/>
      <c r="E13" s="37">
        <f>E9</f>
        <v>2349885.4</v>
      </c>
      <c r="F13" s="4">
        <v>2350000</v>
      </c>
    </row>
    <row r="14" spans="1:8" ht="36.75" customHeight="1">
      <c r="A14" s="82" t="s">
        <v>93</v>
      </c>
      <c r="B14" s="83"/>
      <c r="C14" s="83"/>
      <c r="D14" s="84"/>
      <c r="E14" s="37">
        <f>F6+F7</f>
        <v>11408988.199999999</v>
      </c>
      <c r="F14" s="4">
        <v>11400000</v>
      </c>
    </row>
    <row r="18" spans="1:6">
      <c r="A18" s="2" t="s">
        <v>75</v>
      </c>
    </row>
    <row r="19" spans="1:6" ht="93.75">
      <c r="A19" s="7" t="s">
        <v>77</v>
      </c>
      <c r="B19" s="8" t="s">
        <v>78</v>
      </c>
      <c r="C19" s="8" t="s">
        <v>79</v>
      </c>
      <c r="D19" s="8" t="s">
        <v>80</v>
      </c>
      <c r="E19" s="8" t="s">
        <v>81</v>
      </c>
      <c r="F19" s="8" t="s">
        <v>72</v>
      </c>
    </row>
    <row r="20" spans="1:6">
      <c r="A20" s="3" t="s">
        <v>73</v>
      </c>
      <c r="B20" s="6">
        <f>B9</f>
        <v>0</v>
      </c>
      <c r="C20" s="35">
        <f>C9</f>
        <v>4954412.0999999996</v>
      </c>
      <c r="D20" s="6">
        <f>D9</f>
        <v>3871.4000000000005</v>
      </c>
      <c r="E20" s="6">
        <f>E9</f>
        <v>2349885.4</v>
      </c>
      <c r="F20" s="35">
        <f>SUM(B20:E20)</f>
        <v>7308168.9000000004</v>
      </c>
    </row>
    <row r="21" spans="1:6">
      <c r="A21" s="3" t="s">
        <v>89</v>
      </c>
      <c r="B21" s="6">
        <v>0</v>
      </c>
      <c r="C21" s="38">
        <v>6990548.2000000002</v>
      </c>
      <c r="D21" s="6">
        <v>0</v>
      </c>
      <c r="E21" s="6">
        <v>515000</v>
      </c>
      <c r="F21" s="35">
        <f>SUM(B21:E21)</f>
        <v>7505548.2000000002</v>
      </c>
    </row>
    <row r="22" spans="1:6">
      <c r="A22" s="3" t="s">
        <v>90</v>
      </c>
      <c r="B22" s="6">
        <v>0</v>
      </c>
      <c r="C22" s="35">
        <f>C20</f>
        <v>4954412.0999999996</v>
      </c>
      <c r="D22" s="6">
        <v>1935.7</v>
      </c>
      <c r="E22" s="6">
        <v>1520832.5</v>
      </c>
      <c r="F22" s="35">
        <f>SUM(B22:E22)</f>
        <v>6477180.2999999998</v>
      </c>
    </row>
    <row r="23" spans="1:6">
      <c r="A23" s="3" t="s">
        <v>91</v>
      </c>
      <c r="B23" s="6">
        <f>B20+B21-B22</f>
        <v>0</v>
      </c>
      <c r="C23" s="35">
        <f>C20+C21-C22</f>
        <v>6990548.2000000011</v>
      </c>
      <c r="D23" s="6">
        <f>D20+D21-D22</f>
        <v>1935.7000000000005</v>
      </c>
      <c r="E23" s="6">
        <f>E20+E21-E22</f>
        <v>1344052.9</v>
      </c>
      <c r="F23" s="35">
        <f>F20+F21-F22</f>
        <v>8336536.8000000017</v>
      </c>
    </row>
    <row r="24" spans="1:6">
      <c r="A24" s="9"/>
      <c r="B24" s="10"/>
      <c r="C24" s="10"/>
      <c r="D24" s="10"/>
      <c r="E24" s="10"/>
      <c r="F24" s="10"/>
    </row>
    <row r="25" spans="1:6" ht="37.5">
      <c r="A25" s="81" t="s">
        <v>82</v>
      </c>
      <c r="B25" s="81"/>
      <c r="C25" s="81"/>
      <c r="D25" s="81"/>
      <c r="E25" s="8" t="s">
        <v>83</v>
      </c>
      <c r="F25" s="8" t="s">
        <v>84</v>
      </c>
    </row>
    <row r="26" spans="1:6" ht="36.75" customHeight="1">
      <c r="A26" s="82" t="s">
        <v>94</v>
      </c>
      <c r="B26" s="83"/>
      <c r="C26" s="83"/>
      <c r="D26" s="84"/>
      <c r="E26" s="37">
        <f>F23</f>
        <v>8336536.8000000017</v>
      </c>
      <c r="F26" s="4">
        <v>8350000</v>
      </c>
    </row>
    <row r="27" spans="1:6">
      <c r="A27" s="85" t="s">
        <v>85</v>
      </c>
      <c r="B27" s="86"/>
      <c r="C27" s="86"/>
      <c r="D27" s="87"/>
      <c r="E27" s="37">
        <f>E23</f>
        <v>1344052.9</v>
      </c>
      <c r="F27" s="4">
        <v>1350000</v>
      </c>
    </row>
    <row r="28" spans="1:6" ht="39.75" customHeight="1">
      <c r="A28" s="82" t="s">
        <v>95</v>
      </c>
      <c r="B28" s="83"/>
      <c r="C28" s="83"/>
      <c r="D28" s="84"/>
      <c r="E28" s="37">
        <f>F20+F21</f>
        <v>14813717.100000001</v>
      </c>
      <c r="F28" s="4">
        <v>14850000</v>
      </c>
    </row>
    <row r="35" spans="1:6">
      <c r="A35" s="2" t="s">
        <v>113</v>
      </c>
    </row>
    <row r="36" spans="1:6" ht="93.75">
      <c r="A36" s="7" t="s">
        <v>77</v>
      </c>
      <c r="B36" s="8" t="s">
        <v>78</v>
      </c>
      <c r="C36" s="8" t="s">
        <v>79</v>
      </c>
      <c r="D36" s="8" t="s">
        <v>80</v>
      </c>
      <c r="E36" s="8" t="s">
        <v>81</v>
      </c>
      <c r="F36" s="8" t="s">
        <v>72</v>
      </c>
    </row>
    <row r="37" spans="1:6">
      <c r="A37" s="3" t="s">
        <v>73</v>
      </c>
      <c r="B37" s="6">
        <f>B23</f>
        <v>0</v>
      </c>
      <c r="C37" s="35">
        <f>C23</f>
        <v>6990548.2000000011</v>
      </c>
      <c r="D37" s="6">
        <f>D23</f>
        <v>1935.7000000000005</v>
      </c>
      <c r="E37" s="6">
        <f>E23</f>
        <v>1344052.9</v>
      </c>
      <c r="F37" s="35">
        <f>SUM(B37:E37)</f>
        <v>8336536.8000000007</v>
      </c>
    </row>
    <row r="38" spans="1:6">
      <c r="A38" s="3" t="s">
        <v>120</v>
      </c>
      <c r="B38" s="6">
        <v>0</v>
      </c>
      <c r="C38" s="35">
        <v>8973345.1999999993</v>
      </c>
      <c r="D38" s="6"/>
      <c r="E38" s="6">
        <v>435000</v>
      </c>
      <c r="F38" s="35">
        <f>SUM(B38:E38)</f>
        <v>9408345.1999999993</v>
      </c>
    </row>
    <row r="39" spans="1:6">
      <c r="A39" s="3" t="s">
        <v>121</v>
      </c>
      <c r="B39" s="6">
        <v>0</v>
      </c>
      <c r="C39" s="35">
        <f>C37</f>
        <v>6990548.2000000011</v>
      </c>
      <c r="D39" s="6">
        <v>1935.7</v>
      </c>
      <c r="E39" s="6">
        <v>727608.5</v>
      </c>
      <c r="F39" s="35">
        <f>SUM(B39:E39)</f>
        <v>7720092.4000000013</v>
      </c>
    </row>
    <row r="40" spans="1:6">
      <c r="A40" s="3" t="s">
        <v>122</v>
      </c>
      <c r="B40" s="6">
        <f>B37+B38-B39</f>
        <v>0</v>
      </c>
      <c r="C40" s="35">
        <f>C37+C38-C39</f>
        <v>8973345.1999999993</v>
      </c>
      <c r="D40" s="6">
        <f>D37+D38-D39</f>
        <v>0</v>
      </c>
      <c r="E40" s="6">
        <f>E37+E38-E39</f>
        <v>1051444.3999999999</v>
      </c>
      <c r="F40" s="35">
        <f>F37+F38-F39</f>
        <v>10024789.599999998</v>
      </c>
    </row>
    <row r="41" spans="1:6">
      <c r="A41" s="9"/>
      <c r="B41" s="10"/>
      <c r="C41" s="10"/>
      <c r="D41" s="10"/>
      <c r="E41" s="10"/>
      <c r="F41" s="10"/>
    </row>
    <row r="42" spans="1:6" ht="37.5">
      <c r="A42" s="81" t="s">
        <v>82</v>
      </c>
      <c r="B42" s="81"/>
      <c r="C42" s="81"/>
      <c r="D42" s="81"/>
      <c r="E42" s="8" t="s">
        <v>83</v>
      </c>
      <c r="F42" s="8" t="s">
        <v>84</v>
      </c>
    </row>
    <row r="43" spans="1:6" ht="39" customHeight="1">
      <c r="A43" s="82" t="s">
        <v>123</v>
      </c>
      <c r="B43" s="83"/>
      <c r="C43" s="83"/>
      <c r="D43" s="84"/>
      <c r="E43" s="37">
        <f>F40</f>
        <v>10024789.599999998</v>
      </c>
      <c r="F43" s="4">
        <v>10050000</v>
      </c>
    </row>
    <row r="44" spans="1:6">
      <c r="A44" s="85" t="s">
        <v>85</v>
      </c>
      <c r="B44" s="86"/>
      <c r="C44" s="86"/>
      <c r="D44" s="87"/>
      <c r="E44" s="37">
        <f>E40</f>
        <v>1051444.3999999999</v>
      </c>
      <c r="F44" s="4">
        <v>1100000</v>
      </c>
    </row>
    <row r="45" spans="1:6" ht="39.75" customHeight="1">
      <c r="A45" s="82" t="s">
        <v>124</v>
      </c>
      <c r="B45" s="83"/>
      <c r="C45" s="83"/>
      <c r="D45" s="84"/>
      <c r="E45" s="37">
        <f>F37+F38</f>
        <v>17744882</v>
      </c>
      <c r="F45" s="4">
        <v>17750000</v>
      </c>
    </row>
  </sheetData>
  <mergeCells count="14">
    <mergeCell ref="A14:D14"/>
    <mergeCell ref="A11:D11"/>
    <mergeCell ref="A1:F1"/>
    <mergeCell ref="A2:F2"/>
    <mergeCell ref="A12:D12"/>
    <mergeCell ref="A13:D13"/>
    <mergeCell ref="A42:D42"/>
    <mergeCell ref="A43:D43"/>
    <mergeCell ref="A44:D44"/>
    <mergeCell ref="A45:D45"/>
    <mergeCell ref="A25:D25"/>
    <mergeCell ref="A26:D26"/>
    <mergeCell ref="A27:D27"/>
    <mergeCell ref="A28:D28"/>
  </mergeCells>
  <phoneticPr fontId="6" type="noConversion"/>
  <pageMargins left="0.43" right="0.23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№ 9</vt:lpstr>
      <vt:lpstr>Источники 2010-2011</vt:lpstr>
      <vt:lpstr>ДОЛГ 2009</vt:lpstr>
      <vt:lpstr>'№ 9'!Заголовки_для_печати</vt:lpstr>
      <vt:lpstr>'Источники 2010-2011'!Заголовки_для_печати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Admin</cp:lastModifiedBy>
  <cp:lastPrinted>2019-04-18T13:09:19Z</cp:lastPrinted>
  <dcterms:created xsi:type="dcterms:W3CDTF">2007-08-20T12:13:34Z</dcterms:created>
  <dcterms:modified xsi:type="dcterms:W3CDTF">2019-04-18T13:10:36Z</dcterms:modified>
</cp:coreProperties>
</file>